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jubano.sharepoint.com/sites/JubaAdministrasjon/Shared Documents/JUBA/Administrativt/SoMe -artikler-tekster 2019-20/Jubas nettside 2020/"/>
    </mc:Choice>
  </mc:AlternateContent>
  <xr:revisionPtr revIDLastSave="0" documentId="8_{38DEB80E-03DF-41D9-8BBF-70A0984AC8A1}" xr6:coauthVersionLast="45" xr6:coauthVersionMax="45" xr10:uidLastSave="{00000000-0000-0000-0000-000000000000}"/>
  <bookViews>
    <workbookView xWindow="-110" yWindow="-110" windowWidth="19420" windowHeight="10420" tabRatio="886" xr2:uid="{00000000-000D-0000-FFFF-FFFF00000000}"/>
  </bookViews>
  <sheets>
    <sheet name="2020" sheetId="15" r:id="rId1"/>
    <sheet name="Info" sheetId="4" r:id="rId2"/>
  </sheets>
  <definedNames>
    <definedName name="KundeNavn" localSheetId="0">'2020'!$C$4</definedName>
    <definedName name="KundeNavn">#REF!</definedName>
    <definedName name="_xlnm.Print_Area" localSheetId="0">'2020'!$A$1:$T$75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8" i="15" l="1"/>
  <c r="S52" i="15"/>
  <c r="P52" i="15"/>
  <c r="N52" i="15"/>
  <c r="T52" i="15" s="1"/>
  <c r="S51" i="15"/>
  <c r="P51" i="15"/>
  <c r="N51" i="15"/>
  <c r="T51" i="15" s="1"/>
  <c r="S50" i="15"/>
  <c r="P50" i="15"/>
  <c r="N50" i="15"/>
  <c r="T50" i="15" s="1"/>
  <c r="T32" i="15"/>
  <c r="T31" i="15"/>
  <c r="T30" i="15"/>
  <c r="T29" i="15"/>
  <c r="T25" i="15"/>
  <c r="O25" i="15"/>
  <c r="U9" i="15"/>
  <c r="X10" i="15" s="1"/>
  <c r="U8" i="15"/>
  <c r="V8" i="15" s="1"/>
  <c r="U7" i="15"/>
  <c r="V9" i="15" l="1"/>
  <c r="V10" i="15" s="1"/>
  <c r="U5" i="15" s="1"/>
  <c r="W10" i="15" l="1"/>
  <c r="U6" i="15" s="1"/>
  <c r="K53" i="15"/>
  <c r="E53" i="15"/>
  <c r="I49" i="15"/>
  <c r="W6" i="15"/>
  <c r="Y6" i="15"/>
  <c r="K37" i="15" s="1"/>
  <c r="X6" i="15"/>
  <c r="AA6" i="15" s="1"/>
  <c r="T5" i="15" s="1"/>
  <c r="N37" i="15" l="1"/>
  <c r="T37" i="15" s="1"/>
  <c r="S37" i="15"/>
  <c r="P37" i="15"/>
  <c r="S53" i="15"/>
  <c r="P53" i="15"/>
  <c r="N53" i="15"/>
  <c r="L53" i="15"/>
  <c r="K36" i="15"/>
  <c r="T53" i="15" l="1"/>
  <c r="S36" i="15"/>
  <c r="P36" i="15"/>
  <c r="N36" i="15"/>
  <c r="T36" i="15" l="1"/>
  <c r="T66" i="15" s="1"/>
  <c r="T6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000-000001000000}">
      <text>
        <r>
          <rPr>
            <sz val="9"/>
            <color indexed="81"/>
            <rFont val="Tahoma"/>
            <family val="2"/>
          </rPr>
          <t>Datoformat: 
01.01.18</t>
        </r>
      </text>
    </comment>
    <comment ref="Q4" authorId="0" shapeId="0" xr:uid="{00000000-0006-0000-0000-000002000000}">
      <text>
        <r>
          <rPr>
            <sz val="9"/>
            <color indexed="81"/>
            <rFont val="Tahoma"/>
            <family val="2"/>
          </rPr>
          <t>Format på klokkeslett:
08:00</t>
        </r>
      </text>
    </comment>
    <comment ref="T4" authorId="0" shapeId="0" xr:uid="{00000000-0006-0000-00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På reiser med overnatting der reisen varer 6 timer eller mer ut over hele døgn, beregnes dietten etter satsene som gjelder for reiser uten overnatting
</t>
        </r>
        <r>
          <rPr>
            <sz val="9"/>
            <color indexed="81"/>
            <rFont val="Tahoma"/>
            <family val="2"/>
          </rPr>
          <t xml:space="preserve">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8" authorId="0" shapeId="0" xr:uid="{00000000-0006-0000-0000-000004000000}">
      <text>
        <r>
          <rPr>
            <b/>
            <sz val="9"/>
            <color indexed="81"/>
            <rFont val="Tahoma"/>
            <family val="2"/>
          </rPr>
          <t xml:space="preserve">Du har krav på det du har avtalt med arbeidsgiver. 
Statens sats uansett kjørelengde kr 4,03 pr km inkl. el-bil.
Statens satser når drivstoff er inklusiv bomavgift gis et tillegg på kr 0,10 pr km.
Skattefri sats uansett kjørelengde er kr 3,50 pr km.
</t>
        </r>
      </text>
    </comment>
    <comment ref="H31" authorId="0" shapeId="0" xr:uid="{00000000-0006-0000-0000-000005000000}">
      <text>
        <r>
          <rPr>
            <b/>
            <sz val="9"/>
            <color indexed="81"/>
            <rFont val="Tahoma"/>
            <family val="2"/>
          </rPr>
          <t>Hvis flere passasjerer legg inn alle navnene. 
Antall km * antall passasjerer legges inn i O31</t>
        </r>
      </text>
    </comment>
    <comment ref="R32" authorId="0" shapeId="0" xr:uid="{00000000-0006-0000-0000-000006000000}">
      <text>
        <r>
          <rPr>
            <b/>
            <sz val="9"/>
            <color indexed="81"/>
            <rFont val="Tahoma"/>
            <family val="2"/>
          </rPr>
          <t>Tillegg for kjøring på skogs- og anleggsveier: kr 1,00 pr km.
Tillegg for frakt av utstyr og materiell:
kr 1,00 pr km.</t>
        </r>
      </text>
    </comment>
    <comment ref="I48" authorId="0" shapeId="0" xr:uid="{00000000-0006-0000-0000-000007000000}">
      <text>
        <r>
          <rPr>
            <sz val="9"/>
            <color indexed="81"/>
            <rFont val="Tahoma"/>
            <family val="2"/>
          </rPr>
          <t>Antall diettdøgn må manuelt føres ned på riktig linje ifht. type overnatting.</t>
        </r>
      </text>
    </comment>
    <comment ref="M72" authorId="0" shapeId="0" xr:uid="{00000000-0006-0000-0000-000008000000}">
      <text>
        <r>
          <rPr>
            <sz val="9"/>
            <color indexed="81"/>
            <rFont val="Tahoma"/>
            <family val="2"/>
          </rPr>
          <t>Hvis reiseregningen gjelder dagreise og arbeidstaker er på en reise utenfor normalarbeidssituasjon, skal det avkrysses for merkostnadssituasjon.</t>
        </r>
      </text>
    </comment>
    <comment ref="R72" authorId="0" shapeId="0" xr:uid="{00000000-0006-0000-0000-000009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sharedStrings.xml><?xml version="1.0" encoding="utf-8"?>
<sst xmlns="http://schemas.openxmlformats.org/spreadsheetml/2006/main" count="109" uniqueCount="85">
  <si>
    <t>Kl.:</t>
  </si>
  <si>
    <t>-</t>
  </si>
  <si>
    <t>Sum km</t>
  </si>
  <si>
    <t>Til</t>
  </si>
  <si>
    <t xml:space="preserve">   - Reiseforskudd</t>
  </si>
  <si>
    <t>REISEREGNING</t>
  </si>
  <si>
    <t>Avdeling:</t>
  </si>
  <si>
    <t xml:space="preserve">     Annet</t>
  </si>
  <si>
    <t>Fra</t>
  </si>
  <si>
    <t xml:space="preserve">  Kl.slett:</t>
  </si>
  <si>
    <t>Beløp</t>
  </si>
  <si>
    <t>Oppgi navn på passasjer(er):</t>
  </si>
  <si>
    <t>Attestasjon:</t>
  </si>
  <si>
    <t xml:space="preserve">Opplysninger om overnattingssted-/type  </t>
  </si>
  <si>
    <t>Sum:</t>
  </si>
  <si>
    <t xml:space="preserve"> Fra sted:</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</si>
  <si>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</si>
  <si>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</si>
  <si>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</si>
  <si>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</si>
  <si>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</si>
  <si>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</si>
  <si>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</si>
  <si>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</si>
  <si>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antall km</t>
  </si>
  <si>
    <t>Middag</t>
  </si>
  <si>
    <t xml:space="preserve">   </t>
  </si>
  <si>
    <t xml:space="preserve"> Kl.slett:</t>
  </si>
  <si>
    <t xml:space="preserve">  </t>
  </si>
  <si>
    <t xml:space="preserve">    Navn og adresse på overnattingssted</t>
  </si>
  <si>
    <t xml:space="preserve"> Pensjonat</t>
  </si>
  <si>
    <t>Vedlegg</t>
  </si>
  <si>
    <t>Avreisedato:</t>
  </si>
  <si>
    <t>Andre utgifter på reisen</t>
  </si>
  <si>
    <t>Samtykke til trekk i lønn</t>
  </si>
  <si>
    <t>Frokost</t>
  </si>
  <si>
    <t>Diett med overnatting</t>
  </si>
  <si>
    <t>Dato</t>
  </si>
  <si>
    <t>Differanse</t>
  </si>
  <si>
    <t xml:space="preserve">Vedlegg </t>
  </si>
  <si>
    <t>Underskrift arbeidstaker:</t>
  </si>
  <si>
    <t>Betalt beløp</t>
  </si>
  <si>
    <t>Måltidstrekk i NOK 1)</t>
  </si>
  <si>
    <t>transportmiddel</t>
  </si>
  <si>
    <t xml:space="preserve"> </t>
  </si>
  <si>
    <t>Antall</t>
  </si>
  <si>
    <t>Hvis bil</t>
  </si>
  <si>
    <t>Diett uten overnatting (ulegitimert)</t>
  </si>
  <si>
    <t>Sats</t>
  </si>
  <si>
    <t>Adresse:</t>
  </si>
  <si>
    <t>Navn:</t>
  </si>
  <si>
    <t>Bilgodtgjørelse</t>
  </si>
  <si>
    <t>Reisebeskrivelse og transportkostnader</t>
  </si>
  <si>
    <t>Skyldig</t>
  </si>
  <si>
    <t xml:space="preserve">Overnatting uten kvittering som gjøres opp etter faste satser </t>
  </si>
  <si>
    <t>Hjemkomstdato:</t>
  </si>
  <si>
    <t xml:space="preserve">     Passasjertillegg</t>
  </si>
  <si>
    <t>Type</t>
  </si>
  <si>
    <t xml:space="preserve"> Privat</t>
  </si>
  <si>
    <t>Ansattnr./identitet:</t>
  </si>
  <si>
    <t>Noen tips til bruk av skjema i Sticos oppslag</t>
  </si>
  <si>
    <t>Reisens formål/arrangement:</t>
  </si>
  <si>
    <t>Virksomhet:</t>
  </si>
  <si>
    <t xml:space="preserve">     1) Måltidstrekk: Frokost 20 %, Lunsj 30 %, Middag 50 %.</t>
  </si>
  <si>
    <t>Type  overnatting 2)</t>
  </si>
  <si>
    <t>Oppgi type tillegg:</t>
  </si>
  <si>
    <t xml:space="preserve">     Diett 6-12 timer</t>
  </si>
  <si>
    <t xml:space="preserve">     Diett over 12 timer </t>
  </si>
  <si>
    <r>
      <t xml:space="preserve">     Bilgodtgjørelse 0-10000 km (</t>
    </r>
    <r>
      <rPr>
        <sz val="8"/>
        <color indexed="8"/>
        <rFont val="Arial"/>
        <family val="2"/>
      </rPr>
      <t>se merknad)</t>
    </r>
  </si>
  <si>
    <r>
      <t xml:space="preserve">     Bilgodtgjørelse over 10000 km </t>
    </r>
    <r>
      <rPr>
        <sz val="8"/>
        <color indexed="8"/>
        <rFont val="Arial"/>
        <family val="2"/>
      </rPr>
      <t>(se merknad)</t>
    </r>
  </si>
  <si>
    <t xml:space="preserve">    2) Pensjonat gjelder også motell, hybel, brakke, leilighet mv uten kokemuligheter.  Privat gjelder også hybel, brakke eller leilighet med kokemuligheter.</t>
  </si>
  <si>
    <t>Stilling:</t>
  </si>
  <si>
    <t>Til gode overføres til bank - kontonr:</t>
  </si>
  <si>
    <t>Merkostnadsitusajon</t>
  </si>
  <si>
    <t>For riktig skattemessig behandling på dagreise er det viktig å vite om arbeidstaker er i :</t>
  </si>
  <si>
    <t>Normalarbeidssituasjon</t>
  </si>
  <si>
    <t>Statens sats</t>
  </si>
  <si>
    <t>&lt;6</t>
  </si>
  <si>
    <t>6-12</t>
  </si>
  <si>
    <t>&gt;12</t>
  </si>
  <si>
    <t>Antall diett</t>
  </si>
  <si>
    <t>Måltidstrekk i NOK 3)</t>
  </si>
  <si>
    <t xml:space="preserve">    3) Måltidstrekk: Frokost 20 %, Lunsj 30 %, Middag 50 %</t>
  </si>
  <si>
    <t xml:space="preserve">     Nattillegg </t>
  </si>
  <si>
    <t>For reiser i Norge Iht. Statens satser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</si>
</sst>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hh:mm;@"/>
    <numFmt numFmtId="166" formatCode="dd/mm/yy;@"/>
    <numFmt numFmtId="167" formatCode="dd/mm/yyyy;@"/>
    <numFmt numFmtId="168" formatCode="#,##0;\-#,##0;"/>
    <numFmt numFmtId="169" formatCode="#,##0.00;\-#,##0.00;"/>
    <numFmt numFmtId="170" formatCode="#,##0_ ;\-#,##0\ "/>
    <numFmt numFmtId="171" formatCode="0;;"/>
    <numFmt numFmtId="172" formatCode="_ * #,##0_ ;_ * \-#,##0_ ;_ * &quot;-&quot;??_ ;_ @_ "/>
    <numFmt numFmtId="173" formatCode="#,##0;;"/>
  </numFmts>
  <fonts count="20" x14ac:knownFonts="1">
    <font>
      <sz val="10"/>
      <color indexed="8"/>
      <name val="Arial"/>
      <family val="2"/>
    </font>
    <font>
      <sz val="10"/>
      <color indexed="8"/>
      <name val="Arial"/>
      <family val="2"/>
      <charset val="1"/>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8"/>
      <color indexed="8"/>
      <name val="Arial"/>
      <family val="2"/>
    </font>
    <font>
      <b/>
      <sz val="10"/>
      <color indexed="8"/>
      <name val="Arial"/>
      <family val="2"/>
    </font>
    <font>
      <sz val="10"/>
      <color indexed="8"/>
      <name val="Arial"/>
      <family val="2"/>
    </font>
    <font>
      <b/>
      <sz val="10"/>
      <name val="Arial"/>
      <family val="2"/>
    </font>
    <font>
      <sz val="10"/>
      <name val="Arial"/>
      <family val="2"/>
    </font>
    <font>
      <b/>
      <sz val="24"/>
      <color rgb="FF00539B"/>
      <name val="Arial"/>
      <family val="2"/>
    </font>
    <font>
      <i/>
      <sz val="8"/>
      <color indexed="8"/>
      <name val="Arial"/>
      <family val="2"/>
    </font>
    <font>
      <sz val="10"/>
      <color theme="0"/>
      <name val="Arial"/>
      <family val="2"/>
    </font>
    <font>
      <sz val="11"/>
      <color theme="0"/>
      <name val="Arial"/>
      <family val="2"/>
    </font>
    <font>
      <sz val="10"/>
      <color rgb="FFFF0000"/>
      <name val="Arial"/>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
      <patternFill patternType="solid">
        <fgColor rgb="FFDDDFEE"/>
        <bgColor indexed="9"/>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8"/>
      </top>
      <bottom/>
      <diagonal/>
    </border>
  </borders>
  <cellStyleXfs count="2">
    <xf numFmtId="0" fontId="0" fillId="0" borderId="0"/>
    <xf numFmtId="164" fontId="12" fillId="0" borderId="0" applyFont="0" applyFill="0" applyBorder="0" applyAlignment="0" applyProtection="0"/>
  </cellStyleXfs>
  <cellXfs count="290">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1" fillId="2" borderId="1" xfId="0" applyFont="1" applyFill="1" applyBorder="1" applyAlignment="1" applyProtection="1">
      <alignment horizontal="center" vertical="center"/>
      <protection locked="0"/>
    </xf>
    <xf numFmtId="0" fontId="1" fillId="0" borderId="0" xfId="0" applyFont="1" applyProtection="1"/>
    <xf numFmtId="0" fontId="1" fillId="2" borderId="5" xfId="0" applyFont="1" applyFill="1" applyBorder="1" applyAlignment="1" applyProtection="1">
      <alignment horizontal="center" vertical="center"/>
    </xf>
    <xf numFmtId="169" fontId="2" fillId="2" borderId="1" xfId="0" applyNumberFormat="1" applyFont="1" applyFill="1" applyBorder="1" applyAlignment="1" applyProtection="1">
      <alignment horizontal="right" vertical="center"/>
    </xf>
    <xf numFmtId="0" fontId="1" fillId="6" borderId="0" xfId="0" applyFont="1" applyFill="1" applyBorder="1" applyProtection="1"/>
    <xf numFmtId="169" fontId="2" fillId="2" borderId="2" xfId="0" applyNumberFormat="1" applyFont="1" applyFill="1" applyBorder="1" applyAlignment="1" applyProtection="1">
      <alignment horizontal="right" vertical="center"/>
    </xf>
    <xf numFmtId="169" fontId="1" fillId="2" borderId="3" xfId="0" applyNumberFormat="1" applyFont="1" applyFill="1" applyBorder="1" applyAlignment="1" applyProtection="1">
      <alignment horizontal="right" vertical="center"/>
    </xf>
    <xf numFmtId="169" fontId="1" fillId="2" borderId="2" xfId="0" applyNumberFormat="1" applyFont="1" applyFill="1" applyBorder="1" applyAlignment="1" applyProtection="1">
      <alignment horizontal="right" vertical="center"/>
    </xf>
    <xf numFmtId="4" fontId="1" fillId="2" borderId="16" xfId="0" applyNumberFormat="1" applyFont="1" applyFill="1" applyBorder="1" applyAlignment="1" applyProtection="1">
      <alignment horizontal="right" vertical="center"/>
      <protection locked="0"/>
    </xf>
    <xf numFmtId="169" fontId="1" fillId="2" borderId="16" xfId="0" applyNumberFormat="1" applyFont="1" applyFill="1" applyBorder="1" applyAlignment="1" applyProtection="1">
      <alignment horizontal="right" vertical="center"/>
    </xf>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169" fontId="2" fillId="2" borderId="16" xfId="0" applyNumberFormat="1" applyFont="1" applyFill="1" applyBorder="1" applyAlignment="1" applyProtection="1">
      <alignment horizontal="right" vertical="center"/>
    </xf>
    <xf numFmtId="171" fontId="1" fillId="6" borderId="16" xfId="0" quotePrefix="1"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xf>
    <xf numFmtId="170" fontId="14" fillId="0" borderId="16" xfId="0" applyNumberFormat="1" applyFont="1" applyBorder="1" applyAlignment="1" applyProtection="1">
      <alignment horizontal="center" vertical="center"/>
    </xf>
    <xf numFmtId="4" fontId="1" fillId="2" borderId="13"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0" fontId="1" fillId="2" borderId="5"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2" fontId="1" fillId="2" borderId="16" xfId="1" applyNumberFormat="1" applyFont="1" applyFill="1" applyBorder="1" applyAlignment="1" applyProtection="1">
      <alignment horizontal="center" vertical="center"/>
      <protection locked="0"/>
    </xf>
    <xf numFmtId="172" fontId="1" fillId="2" borderId="7" xfId="1"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3" fontId="1" fillId="2" borderId="6" xfId="0" applyNumberFormat="1" applyFont="1" applyFill="1" applyBorder="1" applyAlignment="1" applyProtection="1">
      <alignment horizontal="center" vertical="center"/>
      <protection locked="0"/>
    </xf>
    <xf numFmtId="173" fontId="1" fillId="2" borderId="16" xfId="0" applyNumberFormat="1" applyFont="1" applyFill="1" applyBorder="1" applyAlignment="1" applyProtection="1">
      <alignment vertical="top"/>
    </xf>
    <xf numFmtId="173" fontId="1" fillId="2" borderId="3" xfId="0" applyNumberFormat="1" applyFont="1" applyFill="1" applyBorder="1" applyAlignment="1" applyProtection="1">
      <alignment horizontal="right" vertical="center"/>
    </xf>
    <xf numFmtId="3" fontId="1" fillId="2" borderId="11"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0" fontId="2" fillId="3" borderId="43" xfId="0" applyFont="1" applyFill="1" applyBorder="1" applyAlignment="1" applyProtection="1">
      <alignment horizontal="center" vertical="center"/>
    </xf>
    <xf numFmtId="173" fontId="1" fillId="2" borderId="16" xfId="0" applyNumberFormat="1" applyFont="1" applyFill="1" applyBorder="1" applyAlignment="1" applyProtection="1">
      <alignment horizontal="right" vertical="center"/>
    </xf>
    <xf numFmtId="165" fontId="13" fillId="7" borderId="17" xfId="0" applyNumberFormat="1" applyFont="1" applyFill="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167" fontId="1" fillId="2" borderId="0" xfId="0" applyNumberFormat="1" applyFont="1" applyFill="1" applyBorder="1" applyAlignment="1" applyProtection="1">
      <alignment horizontal="center" vertical="top"/>
      <protection locked="0"/>
    </xf>
    <xf numFmtId="167" fontId="1" fillId="2" borderId="0" xfId="0" applyNumberFormat="1"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5" borderId="0" xfId="0" applyFont="1" applyFill="1" applyBorder="1" applyAlignment="1" applyProtection="1">
      <alignment vertical="center"/>
    </xf>
    <xf numFmtId="0" fontId="1" fillId="5" borderId="0" xfId="0" applyFont="1" applyFill="1" applyBorder="1" applyAlignment="1" applyProtection="1">
      <alignment vertical="top"/>
    </xf>
    <xf numFmtId="0" fontId="2" fillId="2" borderId="41" xfId="0" applyFont="1" applyFill="1" applyBorder="1" applyAlignment="1" applyProtection="1">
      <alignment vertical="center"/>
      <protection locked="0"/>
    </xf>
    <xf numFmtId="0" fontId="1" fillId="0" borderId="0" xfId="0" applyFont="1" applyAlignment="1" applyProtection="1">
      <alignment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17" fillId="0" borderId="0" xfId="0" applyFont="1" applyAlignment="1" applyProtection="1">
      <alignment vertical="center"/>
    </xf>
    <xf numFmtId="0" fontId="17" fillId="0" borderId="0" xfId="0" applyFont="1" applyProtection="1"/>
    <xf numFmtId="0" fontId="17" fillId="6" borderId="0" xfId="0" applyFont="1" applyFill="1" applyBorder="1" applyProtection="1"/>
    <xf numFmtId="169" fontId="17" fillId="2" borderId="0" xfId="0" quotePrefix="1" applyNumberFormat="1" applyFont="1" applyFill="1" applyBorder="1" applyAlignment="1" applyProtection="1">
      <alignment horizontal="left" vertical="center"/>
    </xf>
    <xf numFmtId="0" fontId="17" fillId="0" borderId="0" xfId="0" quotePrefix="1" applyFont="1" applyProtection="1"/>
    <xf numFmtId="0" fontId="18" fillId="0" borderId="0" xfId="0" applyFont="1" applyAlignment="1" applyProtection="1">
      <alignment horizontal="right"/>
    </xf>
    <xf numFmtId="16" fontId="17" fillId="0" borderId="0" xfId="0" quotePrefix="1" applyNumberFormat="1" applyFont="1" applyAlignment="1" applyProtection="1">
      <alignment horizontal="right"/>
    </xf>
    <xf numFmtId="0" fontId="18" fillId="6" borderId="0" xfId="0" applyFont="1" applyFill="1" applyBorder="1" applyProtection="1"/>
    <xf numFmtId="0" fontId="18" fillId="0" borderId="0" xfId="0" applyFont="1" applyProtection="1"/>
    <xf numFmtId="20" fontId="17" fillId="5" borderId="0" xfId="0" applyNumberFormat="1"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22" fontId="17" fillId="0" borderId="0" xfId="0" quotePrefix="1" applyNumberFormat="1" applyFont="1" applyProtection="1"/>
    <xf numFmtId="164" fontId="17" fillId="0" borderId="0" xfId="1" quotePrefix="1" applyFont="1" applyProtection="1"/>
    <xf numFmtId="1" fontId="17" fillId="0" borderId="0" xfId="0" applyNumberFormat="1" applyFont="1" applyProtection="1"/>
    <xf numFmtId="0" fontId="19" fillId="0" borderId="0" xfId="0" applyFont="1" applyProtection="1"/>
    <xf numFmtId="0" fontId="19" fillId="6" borderId="0" xfId="0" applyFont="1" applyFill="1" applyBorder="1" applyProtection="1"/>
    <xf numFmtId="0" fontId="19" fillId="0" borderId="0" xfId="0" applyFont="1" applyAlignment="1" applyProtection="1">
      <alignment vertical="center"/>
    </xf>
    <xf numFmtId="2" fontId="17" fillId="0" borderId="0" xfId="0" quotePrefix="1" applyNumberFormat="1" applyFont="1" applyProtection="1"/>
    <xf numFmtId="0" fontId="1" fillId="3" borderId="16" xfId="0" applyFont="1" applyFill="1" applyBorder="1" applyAlignment="1" applyProtection="1">
      <alignment horizontal="left" vertical="center"/>
    </xf>
    <xf numFmtId="3" fontId="1" fillId="2" borderId="16" xfId="0" applyNumberFormat="1"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2" fillId="3" borderId="3"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167" fontId="1" fillId="2" borderId="18" xfId="0" applyNumberFormat="1"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4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7" borderId="16" xfId="0" applyFont="1" applyFill="1" applyBorder="1" applyAlignment="1" applyProtection="1">
      <alignment horizontal="left" vertical="center"/>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6" fillId="7" borderId="19" xfId="0" applyFont="1" applyFill="1" applyBorder="1" applyAlignment="1" applyProtection="1">
      <alignment horizontal="left" vertical="center"/>
    </xf>
    <xf numFmtId="0" fontId="16" fillId="7" borderId="20" xfId="0" applyFont="1" applyFill="1" applyBorder="1" applyAlignment="1" applyProtection="1">
      <alignment horizontal="left" vertical="center"/>
    </xf>
    <xf numFmtId="0" fontId="16" fillId="7" borderId="21" xfId="0" applyFont="1" applyFill="1" applyBorder="1" applyAlignment="1" applyProtection="1">
      <alignment horizontal="left" vertical="center"/>
    </xf>
    <xf numFmtId="0" fontId="0" fillId="5" borderId="19"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protection locked="0"/>
    </xf>
    <xf numFmtId="0" fontId="16" fillId="3" borderId="16"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1" fillId="3" borderId="30" xfId="0" applyFont="1" applyFill="1" applyBorder="1" applyAlignment="1" applyProtection="1">
      <alignment horizontal="left" vertical="top"/>
    </xf>
    <xf numFmtId="0" fontId="1" fillId="3" borderId="32" xfId="0" applyFont="1" applyFill="1" applyBorder="1" applyAlignment="1" applyProtection="1">
      <alignment horizontal="left" vertical="top"/>
    </xf>
    <xf numFmtId="0" fontId="1" fillId="3" borderId="30"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3" borderId="7" xfId="0" applyFont="1" applyFill="1" applyBorder="1" applyAlignment="1" applyProtection="1">
      <alignment horizontal="left" vertical="top"/>
    </xf>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top"/>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3" borderId="10" xfId="0" applyFont="1" applyFill="1" applyBorder="1" applyAlignment="1" applyProtection="1">
      <alignment horizontal="left" vertical="top"/>
    </xf>
    <xf numFmtId="0" fontId="1" fillId="3" borderId="5" xfId="0" applyFont="1" applyFill="1" applyBorder="1" applyAlignment="1" applyProtection="1">
      <alignment horizontal="left" vertical="top"/>
    </xf>
    <xf numFmtId="0" fontId="1" fillId="3" borderId="16" xfId="0" applyFont="1" applyFill="1" applyBorder="1" applyAlignment="1" applyProtection="1">
      <alignment horizontal="left" vertical="center"/>
    </xf>
    <xf numFmtId="0" fontId="1" fillId="7" borderId="19" xfId="0" applyFont="1" applyFill="1" applyBorder="1" applyAlignment="1" applyProtection="1">
      <alignment horizontal="left" vertical="center"/>
    </xf>
    <xf numFmtId="0" fontId="1" fillId="7" borderId="20" xfId="0" applyFont="1" applyFill="1" applyBorder="1" applyAlignment="1" applyProtection="1">
      <alignment horizontal="left" vertical="center"/>
    </xf>
    <xf numFmtId="0" fontId="1" fillId="7" borderId="21" xfId="0" applyFont="1" applyFill="1" applyBorder="1" applyAlignment="1" applyProtection="1">
      <alignment horizontal="left" vertical="center"/>
    </xf>
    <xf numFmtId="0" fontId="1" fillId="2" borderId="16"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top"/>
      <protection locked="0"/>
    </xf>
    <xf numFmtId="0" fontId="1" fillId="2" borderId="19"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0" fontId="1" fillId="5" borderId="20" xfId="0" applyFont="1" applyFill="1" applyBorder="1" applyAlignment="1" applyProtection="1">
      <alignment horizontal="center" vertical="center"/>
    </xf>
    <xf numFmtId="0" fontId="2" fillId="3" borderId="16" xfId="0" applyFont="1" applyFill="1" applyBorder="1" applyAlignment="1" applyProtection="1">
      <alignment horizontal="left" vertical="center"/>
    </xf>
    <xf numFmtId="0" fontId="1" fillId="3" borderId="16" xfId="0" applyFont="1" applyFill="1" applyBorder="1" applyAlignment="1" applyProtection="1">
      <alignment horizontal="left" vertical="top"/>
    </xf>
    <xf numFmtId="0" fontId="1" fillId="3" borderId="3" xfId="0" applyFont="1" applyFill="1" applyBorder="1" applyAlignment="1" applyProtection="1">
      <alignment horizontal="left" vertical="center"/>
    </xf>
    <xf numFmtId="0" fontId="1" fillId="3" borderId="3" xfId="0" applyFont="1" applyFill="1" applyBorder="1" applyAlignment="1" applyProtection="1">
      <alignment horizontal="left" vertical="top"/>
    </xf>
    <xf numFmtId="0" fontId="1" fillId="2" borderId="3" xfId="0" applyFont="1" applyFill="1" applyBorder="1" applyAlignment="1" applyProtection="1">
      <alignment horizontal="left" vertical="center"/>
      <protection locked="0"/>
    </xf>
    <xf numFmtId="0" fontId="1" fillId="2" borderId="9"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top"/>
      <protection locked="0"/>
    </xf>
    <xf numFmtId="0" fontId="1" fillId="2" borderId="34" xfId="0" applyFont="1" applyFill="1" applyBorder="1" applyAlignment="1" applyProtection="1">
      <alignment horizontal="center" vertical="top"/>
      <protection locked="0"/>
    </xf>
    <xf numFmtId="0" fontId="1" fillId="2" borderId="35" xfId="0" applyFont="1" applyFill="1" applyBorder="1" applyAlignment="1" applyProtection="1">
      <alignment horizontal="center" vertical="top"/>
      <protection locked="0"/>
    </xf>
    <xf numFmtId="3" fontId="1" fillId="2" borderId="16" xfId="0" applyNumberFormat="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top"/>
      <protection locked="0"/>
    </xf>
    <xf numFmtId="4" fontId="1" fillId="2" borderId="19" xfId="0" applyNumberFormat="1" applyFont="1" applyFill="1" applyBorder="1" applyAlignment="1" applyProtection="1">
      <alignment horizontal="right" vertical="center"/>
    </xf>
    <xf numFmtId="4" fontId="1" fillId="2" borderId="21" xfId="0" applyNumberFormat="1" applyFont="1" applyFill="1" applyBorder="1" applyAlignment="1" applyProtection="1">
      <alignment horizontal="right" vertical="center"/>
    </xf>
    <xf numFmtId="0" fontId="2" fillId="3" borderId="30"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top"/>
    </xf>
    <xf numFmtId="0" fontId="1" fillId="3" borderId="27" xfId="0" applyFont="1" applyFill="1" applyBorder="1" applyAlignment="1" applyProtection="1">
      <alignment horizontal="left" vertical="top"/>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top"/>
    </xf>
    <xf numFmtId="0" fontId="1" fillId="3" borderId="24" xfId="0" applyFont="1" applyFill="1" applyBorder="1" applyAlignment="1" applyProtection="1">
      <alignment horizontal="left" vertical="top"/>
    </xf>
    <xf numFmtId="0" fontId="2" fillId="3" borderId="16"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1" fillId="3" borderId="11" xfId="0" applyFont="1" applyFill="1" applyBorder="1" applyAlignment="1" applyProtection="1">
      <alignment horizontal="left" vertical="center"/>
    </xf>
    <xf numFmtId="0" fontId="1" fillId="3" borderId="9" xfId="0" applyFont="1" applyFill="1" applyBorder="1" applyAlignment="1" applyProtection="1">
      <alignment horizontal="left" vertical="top"/>
    </xf>
    <xf numFmtId="0" fontId="1" fillId="3" borderId="14" xfId="0" applyFont="1" applyFill="1" applyBorder="1" applyAlignment="1" applyProtection="1">
      <alignment horizontal="left" vertical="top"/>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horizontal="left" vertical="top"/>
    </xf>
    <xf numFmtId="173" fontId="1" fillId="2" borderId="19" xfId="1" applyNumberFormat="1" applyFont="1" applyFill="1" applyBorder="1" applyAlignment="1" applyProtection="1">
      <alignment horizontal="right" vertical="center"/>
    </xf>
    <xf numFmtId="173" fontId="1" fillId="2" borderId="21" xfId="1" applyNumberFormat="1" applyFont="1" applyFill="1" applyBorder="1" applyAlignment="1" applyProtection="1">
      <alignment horizontal="right" vertical="center"/>
    </xf>
    <xf numFmtId="0" fontId="1" fillId="5" borderId="20" xfId="0" applyNumberFormat="1" applyFont="1" applyFill="1" applyBorder="1" applyAlignment="1" applyProtection="1">
      <alignment horizontal="center" vertical="top"/>
    </xf>
    <xf numFmtId="0" fontId="2" fillId="3" borderId="31" xfId="0" applyFont="1" applyFill="1" applyBorder="1" applyAlignment="1" applyProtection="1">
      <alignment horizontal="left" vertical="center"/>
    </xf>
    <xf numFmtId="0" fontId="2" fillId="3" borderId="30" xfId="0" applyFont="1" applyFill="1" applyBorder="1" applyAlignment="1" applyProtection="1">
      <alignment horizontal="left" vertical="center"/>
    </xf>
    <xf numFmtId="0" fontId="2" fillId="3" borderId="32"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11" fillId="3" borderId="19"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1" fillId="5" borderId="19" xfId="0" applyFont="1" applyFill="1" applyBorder="1" applyAlignment="1" applyProtection="1">
      <alignment horizontal="center" vertical="top"/>
    </xf>
    <xf numFmtId="0" fontId="11" fillId="5" borderId="21" xfId="0" applyFont="1" applyFill="1" applyBorder="1" applyAlignment="1" applyProtection="1">
      <alignment horizontal="center" vertical="top"/>
    </xf>
    <xf numFmtId="0" fontId="1" fillId="2" borderId="2"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right" vertical="center"/>
      <protection locked="0"/>
    </xf>
    <xf numFmtId="14" fontId="1" fillId="2" borderId="14" xfId="0" applyNumberFormat="1" applyFont="1" applyFill="1" applyBorder="1" applyAlignment="1" applyProtection="1">
      <alignment horizontal="center" vertical="center"/>
      <protection locked="0"/>
    </xf>
    <xf numFmtId="14" fontId="1" fillId="2" borderId="14" xfId="0" applyNumberFormat="1" applyFont="1" applyFill="1" applyBorder="1" applyAlignment="1" applyProtection="1">
      <alignment horizontal="left" vertical="top"/>
      <protection locked="0"/>
    </xf>
    <xf numFmtId="166" fontId="1" fillId="2" borderId="10"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left" vertical="top"/>
      <protection locked="0"/>
    </xf>
    <xf numFmtId="166" fontId="1" fillId="2" borderId="16" xfId="0" applyNumberFormat="1" applyFont="1" applyFill="1" applyBorder="1" applyAlignment="1" applyProtection="1">
      <alignment horizontal="center" vertical="top"/>
      <protection locked="0"/>
    </xf>
    <xf numFmtId="0" fontId="1" fillId="2" borderId="16"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right" vertical="center"/>
      <protection locked="0"/>
    </xf>
    <xf numFmtId="0" fontId="1" fillId="2" borderId="19" xfId="0" applyNumberFormat="1" applyFont="1" applyFill="1" applyBorder="1" applyAlignment="1" applyProtection="1">
      <alignment horizontal="left" vertical="top"/>
      <protection locked="0"/>
    </xf>
    <xf numFmtId="14" fontId="1" fillId="2" borderId="19" xfId="0" applyNumberFormat="1" applyFont="1" applyFill="1" applyBorder="1" applyAlignment="1" applyProtection="1">
      <alignment horizontal="center" vertical="center"/>
      <protection locked="0"/>
    </xf>
    <xf numFmtId="14" fontId="1" fillId="2" borderId="20"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protection locked="0"/>
    </xf>
    <xf numFmtId="166" fontId="1" fillId="2" borderId="21" xfId="0" applyNumberFormat="1" applyFont="1" applyFill="1" applyBorder="1" applyAlignment="1" applyProtection="1">
      <alignment horizontal="left" vertical="top"/>
      <protection locked="0"/>
    </xf>
    <xf numFmtId="166" fontId="1" fillId="2" borderId="19" xfId="0" applyNumberFormat="1" applyFont="1" applyFill="1" applyBorder="1" applyAlignment="1" applyProtection="1">
      <alignment horizontal="center" vertical="top"/>
      <protection locked="0"/>
    </xf>
    <xf numFmtId="166" fontId="1" fillId="2" borderId="21" xfId="0" applyNumberFormat="1" applyFont="1" applyFill="1" applyBorder="1" applyAlignment="1" applyProtection="1">
      <alignment horizontal="center" vertical="top"/>
      <protection locked="0"/>
    </xf>
    <xf numFmtId="0" fontId="1" fillId="2" borderId="1"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wrapText="1"/>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horizontal="left" vertical="center"/>
    </xf>
    <xf numFmtId="0" fontId="2" fillId="3" borderId="7" xfId="0" applyFont="1" applyFill="1" applyBorder="1" applyAlignment="1" applyProtection="1">
      <alignment horizontal="center" vertical="center"/>
    </xf>
    <xf numFmtId="0" fontId="1" fillId="3" borderId="8" xfId="0" applyFont="1" applyFill="1" applyBorder="1" applyAlignment="1" applyProtection="1">
      <alignment horizontal="left" vertical="top"/>
    </xf>
    <xf numFmtId="0" fontId="2" fillId="3" borderId="25"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1" fillId="3" borderId="11" xfId="0" applyFont="1" applyFill="1" applyBorder="1" applyAlignment="1" applyProtection="1">
      <alignment horizontal="left" vertical="top"/>
    </xf>
    <xf numFmtId="0" fontId="2" fillId="3" borderId="4" xfId="0" applyFont="1" applyFill="1" applyBorder="1" applyAlignment="1" applyProtection="1">
      <alignment horizontal="center" vertical="center"/>
    </xf>
    <xf numFmtId="0" fontId="1" fillId="3" borderId="4" xfId="0" applyFont="1" applyFill="1" applyBorder="1" applyAlignment="1" applyProtection="1">
      <alignment horizontal="left" vertical="top"/>
    </xf>
    <xf numFmtId="0" fontId="1" fillId="3" borderId="9"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173" fontId="1" fillId="2" borderId="19" xfId="1" applyNumberFormat="1" applyFont="1" applyFill="1" applyBorder="1" applyAlignment="1" applyProtection="1">
      <alignment horizontal="right" vertical="top"/>
    </xf>
    <xf numFmtId="173" fontId="1" fillId="2" borderId="21" xfId="1" applyNumberFormat="1" applyFont="1" applyFill="1" applyBorder="1" applyAlignment="1" applyProtection="1">
      <alignment horizontal="right" vertical="top"/>
    </xf>
    <xf numFmtId="0" fontId="1" fillId="3" borderId="14"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2" fillId="3" borderId="14"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1" fillId="3" borderId="13" xfId="0" applyFont="1" applyFill="1" applyBorder="1" applyAlignment="1" applyProtection="1">
      <alignment horizontal="left" vertical="top"/>
    </xf>
    <xf numFmtId="0" fontId="11" fillId="3" borderId="8" xfId="0" applyFont="1" applyFill="1" applyBorder="1" applyAlignment="1" applyProtection="1">
      <alignment horizontal="center" vertical="top"/>
    </xf>
    <xf numFmtId="0" fontId="11" fillId="3" borderId="6" xfId="0" applyFont="1" applyFill="1" applyBorder="1" applyAlignment="1" applyProtection="1">
      <alignment horizontal="center" vertical="top"/>
    </xf>
    <xf numFmtId="0" fontId="2" fillId="3" borderId="38"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0" xfId="0" applyFont="1" applyFill="1" applyBorder="1" applyAlignment="1" applyProtection="1">
      <alignment horizontal="right" vertical="center"/>
    </xf>
    <xf numFmtId="0" fontId="1" fillId="3" borderId="21" xfId="0" applyFont="1" applyFill="1" applyBorder="1" applyAlignment="1" applyProtection="1">
      <alignment horizontal="right"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3" fontId="1" fillId="2" borderId="16" xfId="0" applyNumberFormat="1" applyFont="1" applyFill="1" applyBorder="1" applyAlignment="1" applyProtection="1">
      <alignment horizontal="right" vertical="center"/>
      <protection locked="0"/>
    </xf>
    <xf numFmtId="4" fontId="1" fillId="2" borderId="19" xfId="0" applyNumberFormat="1" applyFont="1" applyFill="1" applyBorder="1" applyAlignment="1" applyProtection="1">
      <alignment horizontal="left" vertical="center"/>
      <protection locked="0"/>
    </xf>
    <xf numFmtId="4" fontId="1" fillId="2" borderId="21" xfId="0" applyNumberFormat="1" applyFont="1" applyFill="1" applyBorder="1" applyAlignment="1" applyProtection="1">
      <alignment horizontal="left" vertical="center"/>
      <protection locked="0"/>
    </xf>
    <xf numFmtId="0" fontId="1" fillId="5" borderId="30" xfId="0" applyFont="1" applyFill="1" applyBorder="1" applyAlignment="1" applyProtection="1">
      <alignment horizontal="center" vertical="center"/>
    </xf>
    <xf numFmtId="3" fontId="1" fillId="2" borderId="3" xfId="0" applyNumberFormat="1" applyFont="1" applyFill="1" applyBorder="1" applyAlignment="1" applyProtection="1">
      <alignment horizontal="right" vertical="center"/>
      <protection locked="0"/>
    </xf>
    <xf numFmtId="164" fontId="1" fillId="2" borderId="36" xfId="1" applyFont="1" applyFill="1" applyBorder="1" applyAlignment="1" applyProtection="1">
      <alignment horizontal="left" vertical="top"/>
      <protection locked="0"/>
    </xf>
    <xf numFmtId="164" fontId="1" fillId="2" borderId="37" xfId="1" applyFont="1" applyFill="1" applyBorder="1" applyAlignment="1" applyProtection="1">
      <alignment horizontal="left" vertical="top"/>
      <protection locked="0"/>
    </xf>
    <xf numFmtId="0" fontId="1" fillId="3" borderId="10" xfId="0" applyFont="1" applyFill="1" applyBorder="1" applyAlignment="1" applyProtection="1">
      <alignment horizontal="right" vertical="center"/>
    </xf>
    <xf numFmtId="3" fontId="1" fillId="2" borderId="2" xfId="0" applyNumberFormat="1" applyFont="1" applyFill="1" applyBorder="1" applyAlignment="1" applyProtection="1">
      <alignment horizontal="right" vertical="center"/>
      <protection locked="0"/>
    </xf>
    <xf numFmtId="164" fontId="1" fillId="2" borderId="34" xfId="1" applyFont="1" applyFill="1" applyBorder="1" applyAlignment="1" applyProtection="1">
      <alignment horizontal="left" vertical="center"/>
    </xf>
    <xf numFmtId="164" fontId="1" fillId="2" borderId="35" xfId="1"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 xfId="0" applyFont="1" applyFill="1" applyBorder="1" applyAlignment="1" applyProtection="1">
      <alignment horizontal="left" vertical="top"/>
    </xf>
    <xf numFmtId="168" fontId="2" fillId="2" borderId="2" xfId="0" applyNumberFormat="1" applyFont="1" applyFill="1" applyBorder="1" applyAlignment="1" applyProtection="1">
      <alignment horizontal="right" vertical="center"/>
    </xf>
    <xf numFmtId="168" fontId="1" fillId="2" borderId="2" xfId="0" applyNumberFormat="1" applyFont="1" applyFill="1" applyBorder="1" applyAlignment="1" applyProtection="1">
      <alignment horizontal="left" vertical="top"/>
    </xf>
    <xf numFmtId="0" fontId="2" fillId="3" borderId="34" xfId="0" applyFont="1" applyFill="1" applyBorder="1" applyAlignment="1" applyProtection="1">
      <alignment horizontal="left" vertical="center"/>
    </xf>
    <xf numFmtId="0" fontId="2" fillId="3" borderId="35" xfId="0" applyFont="1" applyFill="1" applyBorder="1" applyAlignment="1" applyProtection="1">
      <alignment horizontal="left" vertical="center"/>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166" fontId="1" fillId="2" borderId="9"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3"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 fillId="5" borderId="1"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xf>
    <xf numFmtId="0" fontId="1" fillId="4" borderId="13" xfId="0" applyFont="1" applyFill="1" applyBorder="1" applyAlignment="1" applyProtection="1">
      <alignment horizontal="left"/>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3" fillId="3" borderId="13" xfId="0" applyFont="1" applyFill="1" applyBorder="1" applyAlignment="1" applyProtection="1">
      <alignment horizontal="left" vertical="center"/>
    </xf>
    <xf numFmtId="0" fontId="14" fillId="3" borderId="1" xfId="0" applyFont="1" applyFill="1" applyBorder="1" applyAlignment="1" applyProtection="1">
      <alignment horizontal="left" vertical="center"/>
    </xf>
    <xf numFmtId="166" fontId="14" fillId="2" borderId="1" xfId="0" applyNumberFormat="1" applyFont="1" applyFill="1" applyBorder="1" applyAlignment="1" applyProtection="1">
      <alignment horizontal="center" vertical="center"/>
      <protection locked="0"/>
    </xf>
    <xf numFmtId="20" fontId="14" fillId="5" borderId="9" xfId="0" applyNumberFormat="1" applyFont="1" applyFill="1" applyBorder="1" applyAlignment="1" applyProtection="1">
      <alignment horizontal="center" vertical="center"/>
      <protection locked="0"/>
    </xf>
    <xf numFmtId="0" fontId="14" fillId="5" borderId="3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right" vertical="top"/>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1" fillId="2" borderId="4"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protection locked="0"/>
    </xf>
  </cellXfs>
  <cellStyles count="2">
    <cellStyle name="Komma" xfId="1" builtinId="3"/>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5"/>
  <sheetViews>
    <sheetView showGridLines="0" tabSelected="1" topLeftCell="A19" zoomScaleNormal="100" workbookViewId="0">
      <selection activeCell="E14" sqref="E14:G14"/>
    </sheetView>
  </sheetViews>
  <sheetFormatPr baseColWidth="10" defaultColWidth="9.1796875" defaultRowHeight="12.5" x14ac:dyDescent="0.25"/>
  <cols>
    <col min="1" max="1" width="3.453125" style="6" customWidth="1"/>
    <col min="2" max="2" width="9.1796875" style="6" customWidth="1"/>
    <col min="3" max="3" width="8.81640625" style="6" customWidth="1"/>
    <col min="4" max="4" width="3.81640625" style="6" customWidth="1"/>
    <col min="5" max="5" width="9.453125" style="6" customWidth="1"/>
    <col min="6" max="6" width="5.54296875" style="6" customWidth="1"/>
    <col min="7" max="7" width="12" style="6" customWidth="1"/>
    <col min="8" max="8" width="12.54296875" style="6" customWidth="1"/>
    <col min="9" max="9" width="6.7265625" style="6" customWidth="1"/>
    <col min="10" max="10" width="6.453125" style="6" customWidth="1"/>
    <col min="11" max="11" width="11" style="6" customWidth="1"/>
    <col min="12" max="12" width="9.81640625" style="6" customWidth="1"/>
    <col min="13" max="13" width="4.1796875" style="6" customWidth="1"/>
    <col min="14" max="14" width="9.1796875" style="6" customWidth="1"/>
    <col min="15" max="15" width="3.81640625" style="6" customWidth="1"/>
    <col min="16" max="16" width="4.453125" style="6" customWidth="1"/>
    <col min="17" max="17" width="5.7265625" style="6" customWidth="1"/>
    <col min="18" max="18" width="3.54296875" style="6" customWidth="1"/>
    <col min="19" max="19" width="10.26953125" style="6" customWidth="1"/>
    <col min="20" max="20" width="12.81640625" style="6" customWidth="1"/>
    <col min="21" max="21" width="15.54296875" style="52" customWidth="1"/>
    <col min="22" max="22" width="18.1796875" style="52" customWidth="1"/>
    <col min="23" max="28" width="9.1796875" style="52"/>
    <col min="29" max="29" width="9.1796875" style="65"/>
    <col min="30" max="16384" width="9.1796875" style="6"/>
  </cols>
  <sheetData>
    <row r="1" spans="1:27" ht="25" customHeight="1" x14ac:dyDescent="0.25">
      <c r="A1" s="284" t="s">
        <v>5</v>
      </c>
      <c r="B1" s="284"/>
      <c r="C1" s="284"/>
      <c r="D1" s="284"/>
      <c r="E1" s="284"/>
      <c r="F1" s="284"/>
      <c r="G1" s="284"/>
      <c r="H1" s="284"/>
      <c r="I1" s="284"/>
      <c r="J1" s="284"/>
      <c r="K1" s="284"/>
      <c r="L1" s="284"/>
      <c r="M1" s="284"/>
      <c r="N1" s="284"/>
      <c r="O1" s="284"/>
      <c r="P1" s="284"/>
      <c r="Q1" s="284"/>
      <c r="R1" s="78"/>
      <c r="S1" s="285">
        <v>2020</v>
      </c>
      <c r="T1" s="285"/>
    </row>
    <row r="2" spans="1:27" ht="13.5" customHeight="1" x14ac:dyDescent="0.25">
      <c r="A2" s="286" t="s">
        <v>84</v>
      </c>
      <c r="B2" s="287"/>
      <c r="C2" s="287"/>
      <c r="D2" s="287"/>
      <c r="E2" s="287"/>
      <c r="F2" s="287"/>
      <c r="G2" s="287"/>
      <c r="H2" s="287"/>
      <c r="I2" s="287"/>
      <c r="J2" s="287"/>
      <c r="K2" s="287"/>
      <c r="L2" s="287"/>
      <c r="M2" s="287"/>
      <c r="N2" s="287"/>
      <c r="O2" s="287"/>
      <c r="P2" s="287"/>
      <c r="Q2" s="287"/>
      <c r="R2" s="287"/>
      <c r="S2" s="287"/>
      <c r="T2" s="287"/>
    </row>
    <row r="3" spans="1:27" ht="6.75" customHeight="1" x14ac:dyDescent="0.25">
      <c r="A3" s="288"/>
      <c r="B3" s="195"/>
      <c r="C3" s="149"/>
      <c r="D3" s="149"/>
      <c r="E3" s="149"/>
      <c r="F3" s="149"/>
      <c r="G3" s="149"/>
      <c r="H3" s="149"/>
      <c r="I3" s="149"/>
      <c r="J3" s="149"/>
      <c r="K3" s="195"/>
      <c r="L3" s="195"/>
      <c r="M3" s="195"/>
      <c r="N3" s="195"/>
      <c r="O3" s="195"/>
      <c r="P3" s="195"/>
      <c r="Q3" s="195"/>
      <c r="R3" s="195"/>
      <c r="S3" s="195"/>
      <c r="T3" s="149"/>
      <c r="U3" s="60">
        <v>0.99998842592592585</v>
      </c>
      <c r="V3" s="61"/>
    </row>
    <row r="4" spans="1:27" ht="16.75" customHeight="1" x14ac:dyDescent="0.25">
      <c r="A4" s="107" t="s">
        <v>62</v>
      </c>
      <c r="B4" s="196"/>
      <c r="C4" s="115"/>
      <c r="D4" s="115"/>
      <c r="E4" s="289"/>
      <c r="F4" s="289"/>
      <c r="G4" s="289"/>
      <c r="H4" s="289"/>
      <c r="I4" s="289"/>
      <c r="J4" s="289"/>
      <c r="K4" s="279" t="s">
        <v>32</v>
      </c>
      <c r="L4" s="280"/>
      <c r="M4" s="281"/>
      <c r="N4" s="281"/>
      <c r="O4" s="281"/>
      <c r="P4" s="281"/>
      <c r="Q4" s="20" t="s">
        <v>0</v>
      </c>
      <c r="R4" s="282"/>
      <c r="S4" s="283"/>
      <c r="T4" s="39" t="s">
        <v>80</v>
      </c>
      <c r="U4" s="52" t="s">
        <v>76</v>
      </c>
      <c r="V4" s="52">
        <v>780</v>
      </c>
    </row>
    <row r="5" spans="1:27" ht="16.75" customHeight="1" x14ac:dyDescent="0.3">
      <c r="A5" s="107" t="s">
        <v>59</v>
      </c>
      <c r="B5" s="103"/>
      <c r="C5" s="122"/>
      <c r="D5" s="145"/>
      <c r="E5" s="87"/>
      <c r="F5" s="88"/>
      <c r="G5" s="88"/>
      <c r="H5" s="88"/>
      <c r="I5" s="88"/>
      <c r="J5" s="89"/>
      <c r="K5" s="279" t="s">
        <v>55</v>
      </c>
      <c r="L5" s="280"/>
      <c r="M5" s="281"/>
      <c r="N5" s="281"/>
      <c r="O5" s="281"/>
      <c r="P5" s="281"/>
      <c r="Q5" s="20" t="s">
        <v>0</v>
      </c>
      <c r="R5" s="282"/>
      <c r="S5" s="283"/>
      <c r="T5" s="21">
        <f>IF(OR(U5&lt;0,AA6&lt;0),0,+AA6+U5)</f>
        <v>0</v>
      </c>
      <c r="U5" s="55">
        <f>+V10</f>
        <v>0</v>
      </c>
      <c r="W5" s="56" t="s">
        <v>77</v>
      </c>
      <c r="X5" s="57" t="s">
        <v>78</v>
      </c>
      <c r="Y5" s="56" t="s">
        <v>79</v>
      </c>
      <c r="Z5" s="58"/>
      <c r="AA5" s="59"/>
    </row>
    <row r="6" spans="1:27" ht="16.75" customHeight="1" x14ac:dyDescent="0.3">
      <c r="A6" s="107" t="s">
        <v>50</v>
      </c>
      <c r="B6" s="103"/>
      <c r="C6" s="105"/>
      <c r="D6" s="105"/>
      <c r="E6" s="124"/>
      <c r="F6" s="124"/>
      <c r="G6" s="124"/>
      <c r="H6" s="124"/>
      <c r="I6" s="124"/>
      <c r="J6" s="124"/>
      <c r="K6" s="107" t="s">
        <v>49</v>
      </c>
      <c r="L6" s="103"/>
      <c r="M6" s="272"/>
      <c r="N6" s="272"/>
      <c r="O6" s="272"/>
      <c r="P6" s="272"/>
      <c r="Q6" s="272"/>
      <c r="R6" s="272"/>
      <c r="S6" s="272"/>
      <c r="T6" s="273"/>
      <c r="U6" s="68">
        <f>+W10+X10</f>
        <v>0</v>
      </c>
      <c r="W6" s="55">
        <f>IF(U6&lt;6,1,0)</f>
        <v>1</v>
      </c>
      <c r="X6" s="55">
        <f>IF(U6&lt;=12,IF(U6&gt;=6,1,0),0)</f>
        <v>0</v>
      </c>
      <c r="Y6" s="55">
        <f>IF(U6&gt;12,1,0)</f>
        <v>0</v>
      </c>
      <c r="Z6" s="58"/>
      <c r="AA6" s="59">
        <f>+X6+Y6</f>
        <v>0</v>
      </c>
    </row>
    <row r="7" spans="1:27" ht="16.75" customHeight="1" x14ac:dyDescent="0.25">
      <c r="A7" s="107" t="s">
        <v>71</v>
      </c>
      <c r="B7" s="103"/>
      <c r="C7" s="105"/>
      <c r="D7" s="105"/>
      <c r="E7" s="105"/>
      <c r="F7" s="105"/>
      <c r="G7" s="105"/>
      <c r="H7" s="105"/>
      <c r="I7" s="105"/>
      <c r="J7" s="105"/>
      <c r="K7" s="107" t="s">
        <v>6</v>
      </c>
      <c r="L7" s="103"/>
      <c r="M7" s="272"/>
      <c r="N7" s="272"/>
      <c r="O7" s="272"/>
      <c r="P7" s="272"/>
      <c r="Q7" s="272"/>
      <c r="R7" s="272"/>
      <c r="S7" s="272"/>
      <c r="T7" s="273"/>
      <c r="U7" s="62">
        <f>+M4+R4</f>
        <v>0</v>
      </c>
    </row>
    <row r="8" spans="1:27" ht="16.75" customHeight="1" x14ac:dyDescent="0.25">
      <c r="A8" s="274" t="s">
        <v>61</v>
      </c>
      <c r="B8" s="110"/>
      <c r="C8" s="110"/>
      <c r="D8" s="110"/>
      <c r="E8" s="275"/>
      <c r="F8" s="276"/>
      <c r="G8" s="277"/>
      <c r="H8" s="277"/>
      <c r="I8" s="277"/>
      <c r="J8" s="277"/>
      <c r="K8" s="277"/>
      <c r="L8" s="277"/>
      <c r="M8" s="277"/>
      <c r="N8" s="277"/>
      <c r="O8" s="277"/>
      <c r="P8" s="277"/>
      <c r="Q8" s="277"/>
      <c r="R8" s="277"/>
      <c r="S8" s="277"/>
      <c r="T8" s="278"/>
      <c r="U8" s="62">
        <f>+M5+R5</f>
        <v>0</v>
      </c>
      <c r="V8" s="62">
        <f>+U8-U7</f>
        <v>0</v>
      </c>
    </row>
    <row r="9" spans="1:27" ht="13" customHeight="1" x14ac:dyDescent="0.25">
      <c r="A9" s="108"/>
      <c r="B9" s="110"/>
      <c r="C9" s="110"/>
      <c r="D9" s="110"/>
      <c r="E9" s="110"/>
      <c r="F9" s="110"/>
      <c r="G9" s="110"/>
      <c r="H9" s="110"/>
      <c r="I9" s="110"/>
      <c r="J9" s="110"/>
      <c r="K9" s="110"/>
      <c r="L9" s="110"/>
      <c r="M9" s="110"/>
      <c r="N9" s="110"/>
      <c r="O9" s="110"/>
      <c r="P9" s="110"/>
      <c r="Q9" s="110"/>
      <c r="R9" s="110"/>
      <c r="S9" s="110"/>
      <c r="T9" s="110"/>
      <c r="U9" s="52">
        <f>IF(OR(R4&lt;=0,R5&lt;=0),0,MINUTE(V8))</f>
        <v>0</v>
      </c>
      <c r="V9" s="63">
        <f>+V8</f>
        <v>0</v>
      </c>
    </row>
    <row r="10" spans="1:27" ht="20.5" customHeight="1" x14ac:dyDescent="0.25">
      <c r="A10" s="107" t="s">
        <v>52</v>
      </c>
      <c r="B10" s="104"/>
      <c r="C10" s="104"/>
      <c r="D10" s="104"/>
      <c r="E10" s="104"/>
      <c r="F10" s="104"/>
      <c r="G10" s="104"/>
      <c r="H10" s="104"/>
      <c r="I10" s="104"/>
      <c r="J10" s="104"/>
      <c r="K10" s="104"/>
      <c r="L10" s="104"/>
      <c r="M10" s="104"/>
      <c r="N10" s="104"/>
      <c r="O10" s="104"/>
      <c r="P10" s="104"/>
      <c r="Q10" s="104"/>
      <c r="R10" s="104"/>
      <c r="S10" s="104"/>
      <c r="T10" s="104"/>
      <c r="V10" s="52">
        <f>IF(V9&lt;0,0,DAY(V9))</f>
        <v>0</v>
      </c>
      <c r="W10" s="64">
        <f>IF(V8&lt;0,0,HOUR(V9))</f>
        <v>0</v>
      </c>
      <c r="X10" s="52">
        <f>+U9/60</f>
        <v>0</v>
      </c>
    </row>
    <row r="11" spans="1:27" ht="15.25" customHeight="1" x14ac:dyDescent="0.25">
      <c r="A11" s="266" t="s">
        <v>44</v>
      </c>
      <c r="B11" s="238"/>
      <c r="C11" s="266" t="s">
        <v>28</v>
      </c>
      <c r="D11" s="238"/>
      <c r="E11" s="267"/>
      <c r="F11" s="238"/>
      <c r="G11" s="238"/>
      <c r="H11" s="267" t="s">
        <v>26</v>
      </c>
      <c r="I11" s="238"/>
      <c r="J11" s="238"/>
      <c r="K11" s="77" t="s">
        <v>44</v>
      </c>
      <c r="L11" s="266" t="s">
        <v>57</v>
      </c>
      <c r="M11" s="238"/>
      <c r="N11" s="238"/>
      <c r="O11" s="266" t="s">
        <v>46</v>
      </c>
      <c r="P11" s="238"/>
      <c r="Q11" s="238"/>
      <c r="R11" s="268" t="s">
        <v>31</v>
      </c>
      <c r="S11" s="269"/>
      <c r="T11" s="266" t="s">
        <v>10</v>
      </c>
    </row>
    <row r="12" spans="1:27" ht="15.25" customHeight="1" x14ac:dyDescent="0.25">
      <c r="A12" s="264" t="s">
        <v>22</v>
      </c>
      <c r="B12" s="123"/>
      <c r="C12" s="265" t="s">
        <v>9</v>
      </c>
      <c r="D12" s="123"/>
      <c r="E12" s="265" t="s">
        <v>15</v>
      </c>
      <c r="F12" s="123"/>
      <c r="G12" s="123"/>
      <c r="H12" s="265" t="s">
        <v>21</v>
      </c>
      <c r="I12" s="123"/>
      <c r="J12" s="123"/>
      <c r="K12" s="76" t="s">
        <v>27</v>
      </c>
      <c r="L12" s="264" t="s">
        <v>43</v>
      </c>
      <c r="M12" s="123"/>
      <c r="N12" s="123"/>
      <c r="O12" s="264" t="s">
        <v>24</v>
      </c>
      <c r="P12" s="123"/>
      <c r="Q12" s="123"/>
      <c r="R12" s="270"/>
      <c r="S12" s="271"/>
      <c r="T12" s="264"/>
    </row>
    <row r="13" spans="1:27" ht="16.75" customHeight="1" x14ac:dyDescent="0.25">
      <c r="A13" s="248"/>
      <c r="B13" s="249"/>
      <c r="C13" s="250"/>
      <c r="D13" s="251"/>
      <c r="E13" s="105"/>
      <c r="F13" s="106"/>
      <c r="G13" s="106"/>
      <c r="H13" s="105"/>
      <c r="I13" s="106"/>
      <c r="J13" s="106"/>
      <c r="K13" s="74"/>
      <c r="L13" s="105"/>
      <c r="M13" s="106"/>
      <c r="N13" s="106"/>
      <c r="O13" s="252"/>
      <c r="P13" s="253"/>
      <c r="Q13" s="253"/>
      <c r="R13" s="246"/>
      <c r="S13" s="247"/>
      <c r="T13" s="48"/>
    </row>
    <row r="14" spans="1:27" ht="16.75" customHeight="1" x14ac:dyDescent="0.25">
      <c r="A14" s="248"/>
      <c r="B14" s="249"/>
      <c r="C14" s="250"/>
      <c r="D14" s="251"/>
      <c r="E14" s="105"/>
      <c r="F14" s="106"/>
      <c r="G14" s="106"/>
      <c r="H14" s="105"/>
      <c r="I14" s="106"/>
      <c r="J14" s="106"/>
      <c r="K14" s="74"/>
      <c r="L14" s="105"/>
      <c r="M14" s="106"/>
      <c r="N14" s="106"/>
      <c r="O14" s="252"/>
      <c r="P14" s="253"/>
      <c r="Q14" s="253"/>
      <c r="R14" s="246"/>
      <c r="S14" s="247"/>
      <c r="T14" s="48"/>
    </row>
    <row r="15" spans="1:27" ht="18.25" customHeight="1" x14ac:dyDescent="0.25">
      <c r="A15" s="248"/>
      <c r="B15" s="249"/>
      <c r="C15" s="250"/>
      <c r="D15" s="251"/>
      <c r="E15" s="105"/>
      <c r="F15" s="106"/>
      <c r="G15" s="106"/>
      <c r="H15" s="105"/>
      <c r="I15" s="106"/>
      <c r="J15" s="106"/>
      <c r="K15" s="74"/>
      <c r="L15" s="105"/>
      <c r="M15" s="106"/>
      <c r="N15" s="106"/>
      <c r="O15" s="252"/>
      <c r="P15" s="253"/>
      <c r="Q15" s="253"/>
      <c r="R15" s="246"/>
      <c r="S15" s="247"/>
      <c r="T15" s="48"/>
    </row>
    <row r="16" spans="1:27" ht="18.25" customHeight="1" x14ac:dyDescent="0.25">
      <c r="A16" s="248"/>
      <c r="B16" s="249"/>
      <c r="C16" s="250"/>
      <c r="D16" s="251"/>
      <c r="E16" s="105"/>
      <c r="F16" s="106"/>
      <c r="G16" s="106"/>
      <c r="H16" s="105"/>
      <c r="I16" s="106"/>
      <c r="J16" s="106"/>
      <c r="K16" s="74"/>
      <c r="L16" s="105"/>
      <c r="M16" s="106"/>
      <c r="N16" s="106"/>
      <c r="O16" s="252"/>
      <c r="P16" s="253"/>
      <c r="Q16" s="253"/>
      <c r="R16" s="246"/>
      <c r="S16" s="247"/>
      <c r="T16" s="48"/>
    </row>
    <row r="17" spans="1:29" ht="18.25" customHeight="1" x14ac:dyDescent="0.25">
      <c r="A17" s="248"/>
      <c r="B17" s="249"/>
      <c r="C17" s="250"/>
      <c r="D17" s="251"/>
      <c r="E17" s="105"/>
      <c r="F17" s="106"/>
      <c r="G17" s="106"/>
      <c r="H17" s="105"/>
      <c r="I17" s="106"/>
      <c r="J17" s="106"/>
      <c r="K17" s="74"/>
      <c r="L17" s="105"/>
      <c r="M17" s="106"/>
      <c r="N17" s="106"/>
      <c r="O17" s="252"/>
      <c r="P17" s="253"/>
      <c r="Q17" s="253"/>
      <c r="R17" s="246"/>
      <c r="S17" s="247"/>
      <c r="T17" s="48"/>
    </row>
    <row r="18" spans="1:29" ht="16.75" customHeight="1" x14ac:dyDescent="0.25">
      <c r="A18" s="248"/>
      <c r="B18" s="249"/>
      <c r="C18" s="250"/>
      <c r="D18" s="251"/>
      <c r="E18" s="105"/>
      <c r="F18" s="106"/>
      <c r="G18" s="106"/>
      <c r="H18" s="105"/>
      <c r="I18" s="106"/>
      <c r="J18" s="106"/>
      <c r="K18" s="74"/>
      <c r="L18" s="105"/>
      <c r="M18" s="106"/>
      <c r="N18" s="106"/>
      <c r="O18" s="252"/>
      <c r="P18" s="253"/>
      <c r="Q18" s="253"/>
      <c r="R18" s="246"/>
      <c r="S18" s="247"/>
      <c r="T18" s="48"/>
    </row>
    <row r="19" spans="1:29" ht="16.75" customHeight="1" x14ac:dyDescent="0.25">
      <c r="A19" s="254"/>
      <c r="B19" s="255"/>
      <c r="C19" s="256"/>
      <c r="D19" s="257"/>
      <c r="E19" s="258"/>
      <c r="F19" s="259"/>
      <c r="G19" s="260"/>
      <c r="H19" s="258"/>
      <c r="I19" s="259"/>
      <c r="J19" s="260"/>
      <c r="K19" s="74"/>
      <c r="L19" s="258"/>
      <c r="M19" s="259"/>
      <c r="N19" s="260"/>
      <c r="O19" s="261"/>
      <c r="P19" s="262"/>
      <c r="Q19" s="263"/>
      <c r="R19" s="246"/>
      <c r="S19" s="247"/>
      <c r="T19" s="48"/>
    </row>
    <row r="20" spans="1:29" ht="18.25" customHeight="1" x14ac:dyDescent="0.25">
      <c r="A20" s="254"/>
      <c r="B20" s="255"/>
      <c r="C20" s="256"/>
      <c r="D20" s="257"/>
      <c r="E20" s="258"/>
      <c r="F20" s="259"/>
      <c r="G20" s="260"/>
      <c r="H20" s="258"/>
      <c r="I20" s="259"/>
      <c r="J20" s="260"/>
      <c r="K20" s="74"/>
      <c r="L20" s="258"/>
      <c r="M20" s="259"/>
      <c r="N20" s="260"/>
      <c r="O20" s="261"/>
      <c r="P20" s="262"/>
      <c r="Q20" s="263"/>
      <c r="R20" s="246"/>
      <c r="S20" s="247"/>
      <c r="T20" s="48"/>
    </row>
    <row r="21" spans="1:29" ht="16.75" customHeight="1" x14ac:dyDescent="0.25">
      <c r="A21" s="248"/>
      <c r="B21" s="249"/>
      <c r="C21" s="250"/>
      <c r="D21" s="251"/>
      <c r="E21" s="105"/>
      <c r="F21" s="106"/>
      <c r="G21" s="106"/>
      <c r="H21" s="105"/>
      <c r="I21" s="106"/>
      <c r="J21" s="106"/>
      <c r="K21" s="74"/>
      <c r="L21" s="105"/>
      <c r="M21" s="106"/>
      <c r="N21" s="106"/>
      <c r="O21" s="252"/>
      <c r="P21" s="253"/>
      <c r="Q21" s="253"/>
      <c r="R21" s="246"/>
      <c r="S21" s="247"/>
      <c r="T21" s="48"/>
    </row>
    <row r="22" spans="1:29" ht="16.75" customHeight="1" x14ac:dyDescent="0.25">
      <c r="A22" s="248"/>
      <c r="B22" s="249"/>
      <c r="C22" s="250"/>
      <c r="D22" s="251"/>
      <c r="E22" s="105"/>
      <c r="F22" s="106"/>
      <c r="G22" s="106"/>
      <c r="H22" s="105"/>
      <c r="I22" s="106"/>
      <c r="J22" s="106"/>
      <c r="K22" s="74"/>
      <c r="L22" s="105"/>
      <c r="M22" s="106"/>
      <c r="N22" s="106"/>
      <c r="O22" s="252"/>
      <c r="P22" s="253"/>
      <c r="Q22" s="253"/>
      <c r="R22" s="246"/>
      <c r="S22" s="247"/>
      <c r="T22" s="48"/>
    </row>
    <row r="23" spans="1:29" ht="16.75" customHeight="1" x14ac:dyDescent="0.25">
      <c r="A23" s="248"/>
      <c r="B23" s="249"/>
      <c r="C23" s="250"/>
      <c r="D23" s="251"/>
      <c r="E23" s="105"/>
      <c r="F23" s="106"/>
      <c r="G23" s="106"/>
      <c r="H23" s="105"/>
      <c r="I23" s="106"/>
      <c r="J23" s="106"/>
      <c r="K23" s="74"/>
      <c r="L23" s="105"/>
      <c r="M23" s="106"/>
      <c r="N23" s="106"/>
      <c r="O23" s="252"/>
      <c r="P23" s="253"/>
      <c r="Q23" s="253"/>
      <c r="R23" s="246"/>
      <c r="S23" s="247"/>
      <c r="T23" s="48"/>
    </row>
    <row r="24" spans="1:29" ht="16.75" customHeight="1" x14ac:dyDescent="0.25">
      <c r="A24" s="248"/>
      <c r="B24" s="249"/>
      <c r="C24" s="250"/>
      <c r="D24" s="251"/>
      <c r="E24" s="105"/>
      <c r="F24" s="106"/>
      <c r="G24" s="106"/>
      <c r="H24" s="105"/>
      <c r="I24" s="106"/>
      <c r="J24" s="106"/>
      <c r="K24" s="74"/>
      <c r="L24" s="105"/>
      <c r="M24" s="106"/>
      <c r="N24" s="106"/>
      <c r="O24" s="252"/>
      <c r="P24" s="253"/>
      <c r="Q24" s="253"/>
      <c r="R24" s="246"/>
      <c r="S24" s="247"/>
      <c r="T24" s="48"/>
    </row>
    <row r="25" spans="1:29" ht="16.75" customHeight="1" x14ac:dyDescent="0.25">
      <c r="A25" s="237"/>
      <c r="B25" s="238"/>
      <c r="C25" s="238"/>
      <c r="D25" s="238"/>
      <c r="E25" s="238"/>
      <c r="F25" s="238"/>
      <c r="G25" s="238"/>
      <c r="H25" s="238"/>
      <c r="I25" s="238"/>
      <c r="J25" s="238"/>
      <c r="K25" s="238"/>
      <c r="L25" s="203" t="s">
        <v>14</v>
      </c>
      <c r="M25" s="109"/>
      <c r="N25" s="109"/>
      <c r="O25" s="239">
        <f>SUM(O12:Q24)</f>
        <v>0</v>
      </c>
      <c r="P25" s="240"/>
      <c r="Q25" s="240"/>
      <c r="R25" s="241" t="s">
        <v>14</v>
      </c>
      <c r="S25" s="242"/>
      <c r="T25" s="10">
        <f>SUM(T12:T24)</f>
        <v>0</v>
      </c>
    </row>
    <row r="26" spans="1:29" ht="16.75" customHeight="1" x14ac:dyDescent="0.25">
      <c r="A26" s="111"/>
      <c r="B26" s="121"/>
      <c r="C26" s="121"/>
      <c r="D26" s="121"/>
      <c r="E26" s="121"/>
      <c r="F26" s="121"/>
      <c r="G26" s="121"/>
      <c r="H26" s="121"/>
      <c r="I26" s="121"/>
      <c r="J26" s="121"/>
      <c r="K26" s="121"/>
      <c r="L26" s="120" t="s">
        <v>17</v>
      </c>
      <c r="M26" s="121"/>
      <c r="N26" s="121"/>
      <c r="O26" s="226"/>
      <c r="P26" s="116"/>
      <c r="Q26" s="116"/>
      <c r="R26" s="243"/>
      <c r="S26" s="244"/>
      <c r="T26" s="245"/>
    </row>
    <row r="27" spans="1:29" s="9" customFormat="1" ht="10.5" customHeight="1" x14ac:dyDescent="0.25">
      <c r="A27" s="119"/>
      <c r="B27" s="119"/>
      <c r="C27" s="119"/>
      <c r="D27" s="119"/>
      <c r="E27" s="119"/>
      <c r="F27" s="119"/>
      <c r="G27" s="119"/>
      <c r="H27" s="119"/>
      <c r="I27" s="119"/>
      <c r="J27" s="119"/>
      <c r="K27" s="119"/>
      <c r="L27" s="119"/>
      <c r="M27" s="119"/>
      <c r="N27" s="119"/>
      <c r="O27" s="119"/>
      <c r="P27" s="119"/>
      <c r="Q27" s="119"/>
      <c r="R27" s="119"/>
      <c r="S27" s="119"/>
      <c r="T27" s="119"/>
      <c r="U27" s="53"/>
      <c r="V27" s="53"/>
      <c r="W27" s="53"/>
      <c r="X27" s="53"/>
      <c r="Y27" s="53"/>
      <c r="Z27" s="53"/>
      <c r="AA27" s="53"/>
      <c r="AB27" s="53"/>
      <c r="AC27" s="66"/>
    </row>
    <row r="28" spans="1:29" ht="19.75" customHeight="1" x14ac:dyDescent="0.25">
      <c r="A28" s="120" t="s">
        <v>51</v>
      </c>
      <c r="B28" s="121"/>
      <c r="C28" s="121"/>
      <c r="D28" s="121"/>
      <c r="E28" s="121"/>
      <c r="F28" s="121"/>
      <c r="G28" s="121"/>
      <c r="H28" s="121"/>
      <c r="I28" s="121"/>
      <c r="J28" s="121"/>
      <c r="K28" s="121"/>
      <c r="L28" s="121"/>
      <c r="M28" s="121"/>
      <c r="N28" s="121"/>
      <c r="O28" s="142" t="s">
        <v>2</v>
      </c>
      <c r="P28" s="121"/>
      <c r="Q28" s="121"/>
      <c r="R28" s="143" t="s">
        <v>48</v>
      </c>
      <c r="S28" s="144"/>
      <c r="T28" s="71" t="s">
        <v>10</v>
      </c>
    </row>
    <row r="29" spans="1:29" ht="16" customHeight="1" x14ac:dyDescent="0.25">
      <c r="A29" s="122" t="s">
        <v>68</v>
      </c>
      <c r="B29" s="123"/>
      <c r="C29" s="123"/>
      <c r="D29" s="123"/>
      <c r="E29" s="123"/>
      <c r="F29" s="123"/>
      <c r="G29" s="123"/>
      <c r="H29" s="123"/>
      <c r="I29" s="123"/>
      <c r="J29" s="123"/>
      <c r="K29" s="123"/>
      <c r="L29" s="123"/>
      <c r="M29" s="123"/>
      <c r="N29" s="123"/>
      <c r="O29" s="230"/>
      <c r="P29" s="85"/>
      <c r="Q29" s="85"/>
      <c r="R29" s="231">
        <v>3.5</v>
      </c>
      <c r="S29" s="232"/>
      <c r="T29" s="11">
        <f>+O29*R29</f>
        <v>0</v>
      </c>
    </row>
    <row r="30" spans="1:29" ht="16" customHeight="1" x14ac:dyDescent="0.25">
      <c r="A30" s="103" t="s">
        <v>69</v>
      </c>
      <c r="B30" s="104"/>
      <c r="C30" s="104"/>
      <c r="D30" s="104"/>
      <c r="E30" s="104"/>
      <c r="F30" s="104"/>
      <c r="G30" s="104"/>
      <c r="H30" s="104"/>
      <c r="I30" s="104"/>
      <c r="J30" s="104"/>
      <c r="K30" s="104"/>
      <c r="L30" s="104"/>
      <c r="M30" s="104"/>
      <c r="N30" s="104"/>
      <c r="O30" s="230"/>
      <c r="P30" s="85"/>
      <c r="Q30" s="85"/>
      <c r="R30" s="231">
        <v>3.5</v>
      </c>
      <c r="S30" s="232"/>
      <c r="T30" s="11">
        <f>+O30*R30</f>
        <v>0</v>
      </c>
    </row>
    <row r="31" spans="1:29" ht="16" customHeight="1" x14ac:dyDescent="0.25">
      <c r="A31" s="200" t="s">
        <v>56</v>
      </c>
      <c r="B31" s="147"/>
      <c r="C31" s="147"/>
      <c r="D31" s="233" t="s">
        <v>11</v>
      </c>
      <c r="E31" s="109"/>
      <c r="F31" s="109"/>
      <c r="G31" s="109"/>
      <c r="H31" s="127"/>
      <c r="I31" s="128"/>
      <c r="J31" s="128"/>
      <c r="K31" s="128"/>
      <c r="L31" s="128"/>
      <c r="M31" s="128"/>
      <c r="N31" s="128"/>
      <c r="O31" s="234"/>
      <c r="P31" s="128"/>
      <c r="Q31" s="128"/>
      <c r="R31" s="235">
        <v>1</v>
      </c>
      <c r="S31" s="236"/>
      <c r="T31" s="12">
        <f>+O31*R31</f>
        <v>0</v>
      </c>
    </row>
    <row r="32" spans="1:29" ht="16" customHeight="1" x14ac:dyDescent="0.25">
      <c r="A32" s="219" t="s">
        <v>7</v>
      </c>
      <c r="B32" s="220"/>
      <c r="C32" s="220"/>
      <c r="D32" s="221" t="s">
        <v>65</v>
      </c>
      <c r="E32" s="221"/>
      <c r="F32" s="221"/>
      <c r="G32" s="222"/>
      <c r="H32" s="223"/>
      <c r="I32" s="224"/>
      <c r="J32" s="224"/>
      <c r="K32" s="224"/>
      <c r="L32" s="224"/>
      <c r="M32" s="224"/>
      <c r="N32" s="225"/>
      <c r="O32" s="226"/>
      <c r="P32" s="116"/>
      <c r="Q32" s="116"/>
      <c r="R32" s="227"/>
      <c r="S32" s="228"/>
      <c r="T32" s="14">
        <f>+O32*R32</f>
        <v>0</v>
      </c>
    </row>
    <row r="33" spans="1:29" s="9" customFormat="1" ht="10.5" customHeight="1" x14ac:dyDescent="0.25">
      <c r="A33" s="229"/>
      <c r="B33" s="229"/>
      <c r="C33" s="229"/>
      <c r="D33" s="229"/>
      <c r="E33" s="229"/>
      <c r="F33" s="229"/>
      <c r="G33" s="229"/>
      <c r="H33" s="229"/>
      <c r="I33" s="229"/>
      <c r="J33" s="229"/>
      <c r="K33" s="229"/>
      <c r="L33" s="229"/>
      <c r="M33" s="229"/>
      <c r="N33" s="229"/>
      <c r="O33" s="229"/>
      <c r="P33" s="229"/>
      <c r="Q33" s="229"/>
      <c r="R33" s="229"/>
      <c r="S33" s="229"/>
      <c r="T33" s="229"/>
      <c r="U33" s="53"/>
      <c r="V33" s="53"/>
      <c r="W33" s="53"/>
      <c r="X33" s="53"/>
      <c r="Y33" s="53"/>
      <c r="Z33" s="53"/>
      <c r="AA33" s="53"/>
      <c r="AB33" s="53"/>
      <c r="AC33" s="66"/>
    </row>
    <row r="34" spans="1:29" ht="15.25" customHeight="1" x14ac:dyDescent="0.25">
      <c r="A34" s="202" t="s">
        <v>47</v>
      </c>
      <c r="B34" s="203"/>
      <c r="C34" s="203"/>
      <c r="D34" s="203"/>
      <c r="E34" s="203"/>
      <c r="F34" s="203"/>
      <c r="G34" s="203"/>
      <c r="H34" s="203"/>
      <c r="I34" s="203"/>
      <c r="J34" s="204"/>
      <c r="K34" s="208" t="s">
        <v>45</v>
      </c>
      <c r="L34" s="210" t="s">
        <v>48</v>
      </c>
      <c r="M34" s="142" t="s">
        <v>42</v>
      </c>
      <c r="N34" s="142"/>
      <c r="O34" s="142"/>
      <c r="P34" s="142"/>
      <c r="Q34" s="142"/>
      <c r="R34" s="142"/>
      <c r="S34" s="143"/>
      <c r="T34" s="142" t="s">
        <v>10</v>
      </c>
    </row>
    <row r="35" spans="1:29" ht="15.25" customHeight="1" x14ac:dyDescent="0.25">
      <c r="A35" s="205"/>
      <c r="B35" s="206"/>
      <c r="C35" s="206"/>
      <c r="D35" s="206"/>
      <c r="E35" s="206"/>
      <c r="F35" s="206"/>
      <c r="G35" s="206"/>
      <c r="H35" s="206"/>
      <c r="I35" s="206"/>
      <c r="J35" s="207"/>
      <c r="K35" s="209"/>
      <c r="L35" s="211"/>
      <c r="M35" s="212" t="s">
        <v>35</v>
      </c>
      <c r="N35" s="213"/>
      <c r="O35" s="214" t="s">
        <v>23</v>
      </c>
      <c r="P35" s="215"/>
      <c r="Q35" s="216"/>
      <c r="R35" s="217" t="s">
        <v>25</v>
      </c>
      <c r="S35" s="218"/>
      <c r="T35" s="121"/>
    </row>
    <row r="36" spans="1:29" ht="16" customHeight="1" x14ac:dyDescent="0.25">
      <c r="A36" s="196" t="s">
        <v>66</v>
      </c>
      <c r="B36" s="197"/>
      <c r="C36" s="197"/>
      <c r="D36" s="197"/>
      <c r="E36" s="197"/>
      <c r="F36" s="197"/>
      <c r="G36" s="197"/>
      <c r="H36" s="197"/>
      <c r="I36" s="197"/>
      <c r="J36" s="197"/>
      <c r="K36" s="19">
        <f>IF(U5=0,IF(X6&gt;0,1,0),0)</f>
        <v>0</v>
      </c>
      <c r="L36" s="35">
        <v>307</v>
      </c>
      <c r="M36" s="70"/>
      <c r="N36" s="32">
        <f>IF(K36&gt;0,(V4*0.2)*M36,0)</f>
        <v>0</v>
      </c>
      <c r="O36" s="70"/>
      <c r="P36" s="198">
        <f>IF(K36&gt;0,(+V4*0.3)*O36,0)</f>
        <v>0</v>
      </c>
      <c r="Q36" s="199"/>
      <c r="R36" s="24"/>
      <c r="S36" s="33">
        <f>ROUND(IF(K36&gt;0,(+V4*0.5)*R36,0),0)</f>
        <v>0</v>
      </c>
      <c r="T36" s="11">
        <f>ROUND(IF(((K36*L36)-N36-P36-S36)&lt;0,0,((K36*L36)-N36-P36-S36)),0)</f>
        <v>0</v>
      </c>
      <c r="U36" s="54"/>
    </row>
    <row r="37" spans="1:29" ht="16" customHeight="1" x14ac:dyDescent="0.25">
      <c r="A37" s="200" t="s">
        <v>67</v>
      </c>
      <c r="B37" s="201"/>
      <c r="C37" s="201"/>
      <c r="D37" s="201"/>
      <c r="E37" s="201"/>
      <c r="F37" s="201"/>
      <c r="G37" s="201"/>
      <c r="H37" s="201"/>
      <c r="I37" s="201"/>
      <c r="J37" s="201"/>
      <c r="K37" s="19">
        <f>IF(U5=0,IF(Y6&gt;0,1,0),0)</f>
        <v>0</v>
      </c>
      <c r="L37" s="36">
        <v>570</v>
      </c>
      <c r="M37" s="70"/>
      <c r="N37" s="32">
        <f>IF(K37&gt;0,(V4*0.2)*M37,0)</f>
        <v>0</v>
      </c>
      <c r="O37" s="31"/>
      <c r="P37" s="198">
        <f>IF(K37&gt;0,(+V4*0.3)*O37,0)</f>
        <v>0</v>
      </c>
      <c r="Q37" s="199"/>
      <c r="R37" s="16"/>
      <c r="S37" s="33">
        <f>ROUND(IF(K37&gt;0,(+V4*0.5)*R37,0),0)</f>
        <v>0</v>
      </c>
      <c r="T37" s="11">
        <f>ROUND(IF(((K37*L37)-N37-P37-S37)&lt;0,0,((K37*L37)-N37-P37-S37)),0)</f>
        <v>0</v>
      </c>
    </row>
    <row r="38" spans="1:29" ht="15.25" customHeight="1" x14ac:dyDescent="0.25">
      <c r="A38" s="111" t="s">
        <v>63</v>
      </c>
      <c r="B38" s="121"/>
      <c r="C38" s="121"/>
      <c r="D38" s="121"/>
      <c r="E38" s="121"/>
      <c r="F38" s="121"/>
      <c r="G38" s="121"/>
      <c r="H38" s="121"/>
      <c r="I38" s="121"/>
      <c r="J38" s="121"/>
      <c r="K38" s="121"/>
      <c r="L38" s="121"/>
      <c r="M38" s="121"/>
      <c r="N38" s="121"/>
      <c r="O38" s="121"/>
      <c r="P38" s="121"/>
      <c r="Q38" s="121"/>
      <c r="R38" s="121"/>
      <c r="S38" s="121"/>
      <c r="T38" s="121"/>
    </row>
    <row r="39" spans="1:29" s="9" customFormat="1" ht="10.5" customHeight="1" x14ac:dyDescent="0.25">
      <c r="A39" s="119"/>
      <c r="B39" s="119"/>
      <c r="C39" s="119"/>
      <c r="D39" s="119"/>
      <c r="E39" s="119"/>
      <c r="F39" s="119"/>
      <c r="G39" s="119"/>
      <c r="H39" s="119"/>
      <c r="I39" s="119"/>
      <c r="J39" s="119"/>
      <c r="K39" s="119"/>
      <c r="L39" s="119"/>
      <c r="M39" s="119"/>
      <c r="N39" s="119"/>
      <c r="O39" s="119"/>
      <c r="P39" s="119"/>
      <c r="Q39" s="119"/>
      <c r="R39" s="119"/>
      <c r="S39" s="119"/>
      <c r="T39" s="119"/>
      <c r="U39" s="53"/>
      <c r="V39" s="53"/>
      <c r="W39" s="53"/>
      <c r="X39" s="53"/>
      <c r="Y39" s="53"/>
      <c r="Z39" s="53"/>
      <c r="AA39" s="53"/>
      <c r="AB39" s="53"/>
      <c r="AC39" s="66"/>
    </row>
    <row r="40" spans="1:29" ht="19" customHeight="1" x14ac:dyDescent="0.25">
      <c r="A40" s="120" t="s">
        <v>13</v>
      </c>
      <c r="B40" s="121"/>
      <c r="C40" s="121"/>
      <c r="D40" s="121"/>
      <c r="E40" s="121"/>
      <c r="F40" s="121"/>
      <c r="G40" s="121"/>
      <c r="H40" s="121"/>
      <c r="I40" s="121"/>
      <c r="J40" s="121"/>
      <c r="K40" s="121"/>
      <c r="L40" s="121"/>
      <c r="M40" s="121"/>
      <c r="N40" s="121"/>
      <c r="O40" s="121"/>
      <c r="P40" s="121"/>
      <c r="Q40" s="121"/>
      <c r="R40" s="121"/>
      <c r="S40" s="121"/>
      <c r="T40" s="121"/>
    </row>
    <row r="41" spans="1:29" ht="16" customHeight="1" x14ac:dyDescent="0.25">
      <c r="A41" s="186" t="s">
        <v>29</v>
      </c>
      <c r="B41" s="102"/>
      <c r="C41" s="102"/>
      <c r="D41" s="102"/>
      <c r="E41" s="102"/>
      <c r="F41" s="102"/>
      <c r="G41" s="102"/>
      <c r="H41" s="102"/>
      <c r="I41" s="102"/>
      <c r="J41" s="102"/>
      <c r="K41" s="187" t="s">
        <v>41</v>
      </c>
      <c r="L41" s="102"/>
      <c r="M41" s="187" t="s">
        <v>37</v>
      </c>
      <c r="N41" s="102"/>
      <c r="O41" s="102"/>
      <c r="P41" s="102"/>
      <c r="Q41" s="188"/>
      <c r="R41" s="142" t="s">
        <v>39</v>
      </c>
      <c r="S41" s="142"/>
      <c r="T41" s="189" t="s">
        <v>10</v>
      </c>
    </row>
    <row r="42" spans="1:29" ht="16" customHeight="1" x14ac:dyDescent="0.25">
      <c r="A42" s="122" t="s">
        <v>16</v>
      </c>
      <c r="B42" s="123"/>
      <c r="C42" s="123"/>
      <c r="D42" s="123"/>
      <c r="E42" s="123"/>
      <c r="F42" s="123"/>
      <c r="G42" s="123"/>
      <c r="H42" s="123"/>
      <c r="I42" s="123"/>
      <c r="J42" s="123"/>
      <c r="K42" s="191"/>
      <c r="L42" s="123"/>
      <c r="M42" s="192" t="s">
        <v>8</v>
      </c>
      <c r="N42" s="193"/>
      <c r="O42" s="72" t="s">
        <v>1</v>
      </c>
      <c r="P42" s="194" t="s">
        <v>3</v>
      </c>
      <c r="Q42" s="195"/>
      <c r="R42" s="142"/>
      <c r="S42" s="142"/>
      <c r="T42" s="190"/>
    </row>
    <row r="43" spans="1:29" ht="16" customHeight="1" x14ac:dyDescent="0.25">
      <c r="A43" s="179"/>
      <c r="B43" s="179"/>
      <c r="C43" s="179"/>
      <c r="D43" s="179"/>
      <c r="E43" s="179"/>
      <c r="F43" s="179"/>
      <c r="G43" s="179"/>
      <c r="H43" s="179"/>
      <c r="I43" s="179"/>
      <c r="J43" s="179"/>
      <c r="K43" s="180"/>
      <c r="L43" s="179"/>
      <c r="M43" s="181"/>
      <c r="N43" s="182"/>
      <c r="O43" s="7" t="s">
        <v>1</v>
      </c>
      <c r="P43" s="183"/>
      <c r="Q43" s="184"/>
      <c r="R43" s="169"/>
      <c r="S43" s="169"/>
      <c r="T43" s="22"/>
    </row>
    <row r="44" spans="1:29" ht="15.25" customHeight="1" x14ac:dyDescent="0.25">
      <c r="A44" s="179"/>
      <c r="B44" s="179"/>
      <c r="C44" s="179"/>
      <c r="D44" s="179"/>
      <c r="E44" s="179"/>
      <c r="F44" s="179"/>
      <c r="G44" s="179"/>
      <c r="H44" s="179"/>
      <c r="I44" s="179"/>
      <c r="J44" s="179"/>
      <c r="K44" s="185"/>
      <c r="L44" s="179"/>
      <c r="M44" s="181"/>
      <c r="N44" s="182"/>
      <c r="O44" s="7" t="s">
        <v>1</v>
      </c>
      <c r="P44" s="183"/>
      <c r="Q44" s="184"/>
      <c r="R44" s="169"/>
      <c r="S44" s="169"/>
      <c r="T44" s="22"/>
    </row>
    <row r="45" spans="1:29" ht="16" customHeight="1" x14ac:dyDescent="0.25">
      <c r="A45" s="163"/>
      <c r="B45" s="163"/>
      <c r="C45" s="163"/>
      <c r="D45" s="163"/>
      <c r="E45" s="163"/>
      <c r="F45" s="163"/>
      <c r="G45" s="163"/>
      <c r="H45" s="163"/>
      <c r="I45" s="163"/>
      <c r="J45" s="163"/>
      <c r="K45" s="164"/>
      <c r="L45" s="163"/>
      <c r="M45" s="165"/>
      <c r="N45" s="166"/>
      <c r="O45" s="15" t="s">
        <v>1</v>
      </c>
      <c r="P45" s="167"/>
      <c r="Q45" s="168"/>
      <c r="R45" s="169"/>
      <c r="S45" s="169"/>
      <c r="T45" s="23"/>
    </row>
    <row r="46" spans="1:29" ht="16" customHeight="1" x14ac:dyDescent="0.25">
      <c r="A46" s="170"/>
      <c r="B46" s="170"/>
      <c r="C46" s="170"/>
      <c r="D46" s="170"/>
      <c r="E46" s="170"/>
      <c r="F46" s="170"/>
      <c r="G46" s="170"/>
      <c r="H46" s="170"/>
      <c r="I46" s="170"/>
      <c r="J46" s="170"/>
      <c r="K46" s="171"/>
      <c r="L46" s="172"/>
      <c r="M46" s="173"/>
      <c r="N46" s="174"/>
      <c r="O46" s="17" t="s">
        <v>1</v>
      </c>
      <c r="P46" s="175"/>
      <c r="Q46" s="176"/>
      <c r="R46" s="177"/>
      <c r="S46" s="178"/>
      <c r="T46" s="13"/>
    </row>
    <row r="47" spans="1:29" s="9" customFormat="1" ht="10.5" customHeight="1" x14ac:dyDescent="0.25">
      <c r="A47" s="152"/>
      <c r="B47" s="152"/>
      <c r="C47" s="152"/>
      <c r="D47" s="152"/>
      <c r="E47" s="152"/>
      <c r="F47" s="152"/>
      <c r="G47" s="152"/>
      <c r="H47" s="152"/>
      <c r="I47" s="152"/>
      <c r="J47" s="152"/>
      <c r="K47" s="152"/>
      <c r="L47" s="152"/>
      <c r="M47" s="152"/>
      <c r="N47" s="152"/>
      <c r="O47" s="152"/>
      <c r="P47" s="152"/>
      <c r="Q47" s="152"/>
      <c r="R47" s="152"/>
      <c r="S47" s="152"/>
      <c r="T47" s="152"/>
      <c r="U47" s="53"/>
      <c r="V47" s="53"/>
      <c r="W47" s="53"/>
      <c r="X47" s="53"/>
      <c r="Y47" s="53"/>
      <c r="Z47" s="53"/>
      <c r="AA47" s="53"/>
      <c r="AB47" s="53"/>
      <c r="AC47" s="66"/>
    </row>
    <row r="48" spans="1:29" ht="15.25" customHeight="1" x14ac:dyDescent="0.25">
      <c r="A48" s="153" t="s">
        <v>36</v>
      </c>
      <c r="B48" s="154"/>
      <c r="C48" s="154"/>
      <c r="D48" s="154"/>
      <c r="E48" s="154"/>
      <c r="F48" s="154"/>
      <c r="G48" s="154"/>
      <c r="H48" s="155"/>
      <c r="I48" s="159" t="s">
        <v>80</v>
      </c>
      <c r="J48" s="160"/>
      <c r="K48" s="69"/>
      <c r="L48" s="69"/>
      <c r="M48" s="142" t="s">
        <v>81</v>
      </c>
      <c r="N48" s="121"/>
      <c r="O48" s="121"/>
      <c r="P48" s="121"/>
      <c r="Q48" s="121"/>
      <c r="R48" s="121"/>
      <c r="S48" s="121"/>
      <c r="T48" s="142" t="s">
        <v>10</v>
      </c>
    </row>
    <row r="49" spans="1:29" ht="16" customHeight="1" x14ac:dyDescent="0.25">
      <c r="A49" s="156"/>
      <c r="B49" s="157"/>
      <c r="C49" s="157"/>
      <c r="D49" s="157"/>
      <c r="E49" s="157"/>
      <c r="F49" s="157"/>
      <c r="G49" s="157"/>
      <c r="H49" s="158"/>
      <c r="I49" s="161">
        <f>IF(U5&gt;0,U5,0)</f>
        <v>0</v>
      </c>
      <c r="J49" s="162"/>
      <c r="K49" s="71" t="s">
        <v>45</v>
      </c>
      <c r="L49" s="71" t="s">
        <v>48</v>
      </c>
      <c r="M49" s="142" t="s">
        <v>35</v>
      </c>
      <c r="N49" s="121"/>
      <c r="O49" s="142" t="s">
        <v>23</v>
      </c>
      <c r="P49" s="121"/>
      <c r="Q49" s="121"/>
      <c r="R49" s="143" t="s">
        <v>25</v>
      </c>
      <c r="S49" s="144"/>
      <c r="T49" s="121"/>
    </row>
    <row r="50" spans="1:29" ht="16" customHeight="1" x14ac:dyDescent="0.25">
      <c r="A50" s="145"/>
      <c r="B50" s="148" t="s">
        <v>64</v>
      </c>
      <c r="C50" s="149"/>
      <c r="D50" s="149"/>
      <c r="E50" s="122" t="s">
        <v>20</v>
      </c>
      <c r="F50" s="123"/>
      <c r="G50" s="123"/>
      <c r="H50" s="123"/>
      <c r="I50" s="123"/>
      <c r="J50" s="123"/>
      <c r="K50" s="19"/>
      <c r="L50" s="34">
        <v>780</v>
      </c>
      <c r="M50" s="26"/>
      <c r="N50" s="38">
        <f>IF(K50&gt;0,(L50*0.2)*M50,0)</f>
        <v>0</v>
      </c>
      <c r="O50" s="70"/>
      <c r="P50" s="150">
        <f>IF(K50&gt;0,(+L50*0.3)*O50,0)</f>
        <v>0</v>
      </c>
      <c r="Q50" s="151"/>
      <c r="R50" s="25"/>
      <c r="S50" s="33">
        <f>IF(K50&gt;0,(+L50*0.5)*R50,0)</f>
        <v>0</v>
      </c>
      <c r="T50" s="11">
        <f>ROUND(IF(((K50*L50)-N50-P50-S50)&lt;0,0,((K50*L50)-N50-P50-S50)),0)</f>
        <v>0</v>
      </c>
    </row>
    <row r="51" spans="1:29" ht="16" customHeight="1" x14ac:dyDescent="0.25">
      <c r="A51" s="145"/>
      <c r="B51" s="148"/>
      <c r="C51" s="149"/>
      <c r="D51" s="149"/>
      <c r="E51" s="103" t="s">
        <v>30</v>
      </c>
      <c r="F51" s="104"/>
      <c r="G51" s="104"/>
      <c r="H51" s="104"/>
      <c r="I51" s="104"/>
      <c r="J51" s="104"/>
      <c r="K51" s="30"/>
      <c r="L51" s="75">
        <v>780</v>
      </c>
      <c r="M51" s="26"/>
      <c r="N51" s="38">
        <f t="shared" ref="N51:N52" si="0">IF(K51&gt;0,(L51*0.2)*M51,0)</f>
        <v>0</v>
      </c>
      <c r="O51" s="28"/>
      <c r="P51" s="150">
        <f t="shared" ref="P51:P52" si="1">IF(K51&gt;0,(+L51*0.3)*O51,0)</f>
        <v>0</v>
      </c>
      <c r="Q51" s="151"/>
      <c r="R51" s="5"/>
      <c r="S51" s="33">
        <f t="shared" ref="S51:S52" si="2">IF(K51&gt;0,(+L51*0.5)*R51,0)</f>
        <v>0</v>
      </c>
      <c r="T51" s="11">
        <f t="shared" ref="T51:T53" si="3">ROUND(IF(((K51*L51)-N51-P51-S51)&lt;0,0,((K51*L51)-N51-P51-S51)),0)</f>
        <v>0</v>
      </c>
    </row>
    <row r="52" spans="1:29" ht="16" customHeight="1" x14ac:dyDescent="0.25">
      <c r="A52" s="146"/>
      <c r="B52" s="109"/>
      <c r="C52" s="109"/>
      <c r="D52" s="109"/>
      <c r="E52" s="103" t="s">
        <v>58</v>
      </c>
      <c r="F52" s="104"/>
      <c r="G52" s="104"/>
      <c r="H52" s="104"/>
      <c r="I52" s="104"/>
      <c r="J52" s="104"/>
      <c r="K52" s="30"/>
      <c r="L52" s="75">
        <v>780</v>
      </c>
      <c r="M52" s="26"/>
      <c r="N52" s="38">
        <f t="shared" si="0"/>
        <v>0</v>
      </c>
      <c r="O52" s="28"/>
      <c r="P52" s="150">
        <f t="shared" si="1"/>
        <v>0</v>
      </c>
      <c r="Q52" s="151"/>
      <c r="R52" s="5"/>
      <c r="S52" s="33">
        <f t="shared" si="2"/>
        <v>0</v>
      </c>
      <c r="T52" s="11">
        <f t="shared" si="3"/>
        <v>0</v>
      </c>
    </row>
    <row r="53" spans="1:29" ht="16.75" customHeight="1" x14ac:dyDescent="0.25">
      <c r="A53" s="147"/>
      <c r="B53" s="109"/>
      <c r="C53" s="109"/>
      <c r="D53" s="109"/>
      <c r="E53" s="127" t="str">
        <f>IF(U5&gt;0,IF(X6=1,"Siste døgn 6-12 timer",IF(Y6=1,"Siste døgn over 12 timer","Siste døgn under 6 timer")),"Siste døgn under 6 timer")</f>
        <v>Siste døgn under 6 timer</v>
      </c>
      <c r="F53" s="128"/>
      <c r="G53" s="128"/>
      <c r="H53" s="128"/>
      <c r="I53" s="128"/>
      <c r="J53" s="128"/>
      <c r="K53" s="19">
        <f>IF(U5&gt;0,IF(OR(X6&gt;0,Y6&gt;0),1,0),0)</f>
        <v>0</v>
      </c>
      <c r="L53" s="73">
        <f>IF(K53&gt;0,IF(X6&gt;0,L36,L37),0)</f>
        <v>0</v>
      </c>
      <c r="M53" s="27"/>
      <c r="N53" s="38">
        <f>IF(K53&gt;0,(V4*0.2)*M53,0)</f>
        <v>0</v>
      </c>
      <c r="O53" s="29"/>
      <c r="P53" s="150">
        <f>IF(K53&gt;0,(+V4*0.3)*O53,0)</f>
        <v>0</v>
      </c>
      <c r="Q53" s="151"/>
      <c r="R53" s="16"/>
      <c r="S53" s="33">
        <f>IF(K53&gt;0,(+V4*0.5)*R53,0)</f>
        <v>0</v>
      </c>
      <c r="T53" s="11">
        <f t="shared" si="3"/>
        <v>0</v>
      </c>
    </row>
    <row r="54" spans="1:29" ht="15.25" customHeight="1" x14ac:dyDescent="0.25">
      <c r="A54" s="136" t="s">
        <v>70</v>
      </c>
      <c r="B54" s="137"/>
      <c r="C54" s="137"/>
      <c r="D54" s="137"/>
      <c r="E54" s="137"/>
      <c r="F54" s="137"/>
      <c r="G54" s="137"/>
      <c r="H54" s="137"/>
      <c r="I54" s="137"/>
      <c r="J54" s="137"/>
      <c r="K54" s="137"/>
      <c r="L54" s="137"/>
      <c r="M54" s="137"/>
      <c r="N54" s="137"/>
      <c r="O54" s="137"/>
      <c r="P54" s="137"/>
      <c r="Q54" s="137"/>
      <c r="R54" s="137"/>
      <c r="S54" s="137"/>
      <c r="T54" s="138"/>
    </row>
    <row r="55" spans="1:29" ht="15.25" customHeight="1" x14ac:dyDescent="0.25">
      <c r="A55" s="139" t="s">
        <v>82</v>
      </c>
      <c r="B55" s="140"/>
      <c r="C55" s="140"/>
      <c r="D55" s="140"/>
      <c r="E55" s="140"/>
      <c r="F55" s="140"/>
      <c r="G55" s="140"/>
      <c r="H55" s="140"/>
      <c r="I55" s="140"/>
      <c r="J55" s="140"/>
      <c r="K55" s="140"/>
      <c r="L55" s="140"/>
      <c r="M55" s="140"/>
      <c r="N55" s="140"/>
      <c r="O55" s="140"/>
      <c r="P55" s="140"/>
      <c r="Q55" s="140"/>
      <c r="R55" s="140"/>
      <c r="S55" s="140"/>
      <c r="T55" s="141"/>
    </row>
    <row r="56" spans="1:29" ht="10.5" customHeight="1" x14ac:dyDescent="0.25">
      <c r="A56" s="119"/>
      <c r="B56" s="119"/>
      <c r="C56" s="119"/>
      <c r="D56" s="119"/>
      <c r="E56" s="119"/>
      <c r="F56" s="119"/>
      <c r="G56" s="119"/>
      <c r="H56" s="119"/>
      <c r="I56" s="119"/>
      <c r="J56" s="119"/>
      <c r="K56" s="119"/>
      <c r="L56" s="119"/>
      <c r="M56" s="119"/>
      <c r="N56" s="119"/>
      <c r="O56" s="119"/>
      <c r="P56" s="119"/>
      <c r="Q56" s="119"/>
      <c r="R56" s="119"/>
      <c r="S56" s="119"/>
      <c r="T56" s="119"/>
    </row>
    <row r="57" spans="1:29" ht="21.25" customHeight="1" x14ac:dyDescent="0.25">
      <c r="A57" s="120" t="s">
        <v>54</v>
      </c>
      <c r="B57" s="121"/>
      <c r="C57" s="121"/>
      <c r="D57" s="121"/>
      <c r="E57" s="121"/>
      <c r="F57" s="121"/>
      <c r="G57" s="121"/>
      <c r="H57" s="121"/>
      <c r="I57" s="121"/>
      <c r="J57" s="121"/>
      <c r="K57" s="121"/>
      <c r="L57" s="121"/>
      <c r="M57" s="121"/>
      <c r="N57" s="121"/>
      <c r="O57" s="142" t="s">
        <v>45</v>
      </c>
      <c r="P57" s="121"/>
      <c r="Q57" s="121"/>
      <c r="R57" s="143" t="s">
        <v>48</v>
      </c>
      <c r="S57" s="144"/>
      <c r="T57" s="71" t="s">
        <v>10</v>
      </c>
    </row>
    <row r="58" spans="1:29" ht="16" customHeight="1" x14ac:dyDescent="0.25">
      <c r="A58" s="111" t="s">
        <v>83</v>
      </c>
      <c r="B58" s="111"/>
      <c r="C58" s="111"/>
      <c r="D58" s="111"/>
      <c r="E58" s="111"/>
      <c r="F58" s="111"/>
      <c r="G58" s="111"/>
      <c r="H58" s="111"/>
      <c r="I58" s="111"/>
      <c r="J58" s="111"/>
      <c r="K58" s="111"/>
      <c r="L58" s="111"/>
      <c r="M58" s="111"/>
      <c r="N58" s="111"/>
      <c r="O58" s="131"/>
      <c r="P58" s="132"/>
      <c r="Q58" s="132"/>
      <c r="R58" s="133">
        <v>435</v>
      </c>
      <c r="S58" s="134"/>
      <c r="T58" s="14">
        <f>+O58*R58</f>
        <v>0</v>
      </c>
    </row>
    <row r="59" spans="1:29" s="9" customFormat="1" ht="10.5" customHeight="1" x14ac:dyDescent="0.25">
      <c r="A59" s="119"/>
      <c r="B59" s="119"/>
      <c r="C59" s="119"/>
      <c r="D59" s="119"/>
      <c r="E59" s="119"/>
      <c r="F59" s="119"/>
      <c r="G59" s="119"/>
      <c r="H59" s="119"/>
      <c r="I59" s="119"/>
      <c r="J59" s="119"/>
      <c r="K59" s="119"/>
      <c r="L59" s="119"/>
      <c r="M59" s="119"/>
      <c r="N59" s="119"/>
      <c r="O59" s="119"/>
      <c r="P59" s="119"/>
      <c r="Q59" s="119"/>
      <c r="R59" s="119"/>
      <c r="S59" s="119"/>
      <c r="T59" s="119"/>
      <c r="U59" s="53"/>
      <c r="V59" s="53"/>
      <c r="W59" s="53"/>
      <c r="X59" s="53"/>
      <c r="Y59" s="53"/>
      <c r="Z59" s="53"/>
      <c r="AA59" s="53"/>
      <c r="AB59" s="53"/>
      <c r="AC59" s="66"/>
    </row>
    <row r="60" spans="1:29" ht="21.25" customHeight="1" x14ac:dyDescent="0.25">
      <c r="A60" s="120" t="s">
        <v>33</v>
      </c>
      <c r="B60" s="121"/>
      <c r="C60" s="121"/>
      <c r="D60" s="121"/>
      <c r="E60" s="121"/>
      <c r="F60" s="121"/>
      <c r="G60" s="121"/>
      <c r="H60" s="121"/>
      <c r="I60" s="121"/>
      <c r="J60" s="121"/>
      <c r="K60" s="121"/>
      <c r="L60" s="121"/>
      <c r="M60" s="121"/>
      <c r="N60" s="121"/>
      <c r="O60" s="121"/>
      <c r="P60" s="121"/>
      <c r="Q60" s="121"/>
      <c r="R60" s="135" t="s">
        <v>31</v>
      </c>
      <c r="S60" s="135"/>
      <c r="T60" s="37" t="s">
        <v>10</v>
      </c>
    </row>
    <row r="61" spans="1:29" ht="16.75" customHeight="1" x14ac:dyDescent="0.25">
      <c r="A61" s="105"/>
      <c r="B61" s="106"/>
      <c r="C61" s="106"/>
      <c r="D61" s="106"/>
      <c r="E61" s="106"/>
      <c r="F61" s="106"/>
      <c r="G61" s="106"/>
      <c r="H61" s="106"/>
      <c r="I61" s="106"/>
      <c r="J61" s="106"/>
      <c r="K61" s="106"/>
      <c r="L61" s="106"/>
      <c r="M61" s="106"/>
      <c r="N61" s="106"/>
      <c r="O61" s="106"/>
      <c r="P61" s="106"/>
      <c r="Q61" s="106"/>
      <c r="R61" s="125"/>
      <c r="S61" s="126"/>
      <c r="T61" s="48"/>
    </row>
    <row r="62" spans="1:29" ht="16.75" customHeight="1" x14ac:dyDescent="0.25">
      <c r="A62" s="105"/>
      <c r="B62" s="106"/>
      <c r="C62" s="106"/>
      <c r="D62" s="106"/>
      <c r="E62" s="106"/>
      <c r="F62" s="106"/>
      <c r="G62" s="106"/>
      <c r="H62" s="106"/>
      <c r="I62" s="106"/>
      <c r="J62" s="106"/>
      <c r="K62" s="106"/>
      <c r="L62" s="106"/>
      <c r="M62" s="106"/>
      <c r="N62" s="106"/>
      <c r="O62" s="106"/>
      <c r="P62" s="106"/>
      <c r="Q62" s="106"/>
      <c r="R62" s="125"/>
      <c r="S62" s="126"/>
      <c r="T62" s="48"/>
    </row>
    <row r="63" spans="1:29" ht="16.75" customHeight="1" x14ac:dyDescent="0.25">
      <c r="A63" s="127"/>
      <c r="B63" s="128"/>
      <c r="C63" s="128"/>
      <c r="D63" s="128"/>
      <c r="E63" s="128"/>
      <c r="F63" s="128"/>
      <c r="G63" s="128"/>
      <c r="H63" s="128"/>
      <c r="I63" s="128"/>
      <c r="J63" s="128"/>
      <c r="K63" s="128"/>
      <c r="L63" s="128"/>
      <c r="M63" s="128"/>
      <c r="N63" s="128"/>
      <c r="O63" s="128"/>
      <c r="P63" s="128"/>
      <c r="Q63" s="128"/>
      <c r="R63" s="129"/>
      <c r="S63" s="130"/>
      <c r="T63" s="49"/>
    </row>
    <row r="64" spans="1:29" ht="16.75" customHeight="1" x14ac:dyDescent="0.25">
      <c r="A64" s="115"/>
      <c r="B64" s="116"/>
      <c r="C64" s="116"/>
      <c r="D64" s="116"/>
      <c r="E64" s="116"/>
      <c r="F64" s="116"/>
      <c r="G64" s="116"/>
      <c r="H64" s="116"/>
      <c r="I64" s="116"/>
      <c r="J64" s="116"/>
      <c r="K64" s="116"/>
      <c r="L64" s="116"/>
      <c r="M64" s="116"/>
      <c r="N64" s="116"/>
      <c r="O64" s="116"/>
      <c r="P64" s="116"/>
      <c r="Q64" s="116"/>
      <c r="R64" s="117"/>
      <c r="S64" s="118"/>
      <c r="T64" s="13"/>
    </row>
    <row r="65" spans="1:29" s="9" customFormat="1" ht="10.5" customHeight="1" x14ac:dyDescent="0.25">
      <c r="A65" s="119"/>
      <c r="B65" s="119"/>
      <c r="C65" s="119"/>
      <c r="D65" s="119"/>
      <c r="E65" s="119"/>
      <c r="F65" s="119"/>
      <c r="G65" s="119"/>
      <c r="H65" s="119"/>
      <c r="I65" s="119"/>
      <c r="J65" s="119"/>
      <c r="K65" s="119"/>
      <c r="L65" s="119"/>
      <c r="M65" s="119"/>
      <c r="N65" s="119"/>
      <c r="O65" s="119"/>
      <c r="P65" s="119"/>
      <c r="Q65" s="119"/>
      <c r="R65" s="119"/>
      <c r="S65" s="119"/>
      <c r="T65" s="119"/>
      <c r="U65" s="53"/>
      <c r="V65" s="53"/>
      <c r="W65" s="53"/>
      <c r="X65" s="53"/>
      <c r="Y65" s="53"/>
      <c r="Z65" s="53"/>
      <c r="AA65" s="53"/>
      <c r="AB65" s="53"/>
      <c r="AC65" s="66"/>
    </row>
    <row r="66" spans="1:29" ht="19" customHeight="1" x14ac:dyDescent="0.25">
      <c r="A66" s="120" t="s">
        <v>19</v>
      </c>
      <c r="B66" s="121"/>
      <c r="C66" s="121"/>
      <c r="D66" s="121"/>
      <c r="E66" s="121"/>
      <c r="F66" s="121"/>
      <c r="G66" s="121"/>
      <c r="H66" s="121"/>
      <c r="I66" s="121"/>
      <c r="J66" s="121"/>
      <c r="K66" s="121"/>
      <c r="L66" s="121"/>
      <c r="M66" s="121"/>
      <c r="N66" s="121"/>
      <c r="O66" s="121"/>
      <c r="P66" s="121"/>
      <c r="Q66" s="121"/>
      <c r="R66" s="121"/>
      <c r="S66" s="121"/>
      <c r="T66" s="18">
        <f>+T25+SUM(T29:T32)+SUM(T36:T37)+SUM(T50:T53)+T58+SUM(T43:T46)+SUM(T61:T64)</f>
        <v>0</v>
      </c>
    </row>
    <row r="67" spans="1:29" ht="18.25" customHeight="1" x14ac:dyDescent="0.25">
      <c r="A67" s="122" t="s">
        <v>4</v>
      </c>
      <c r="B67" s="123"/>
      <c r="C67" s="123"/>
      <c r="D67" s="123"/>
      <c r="E67" s="123"/>
      <c r="F67" s="123"/>
      <c r="G67" s="123"/>
      <c r="H67" s="124"/>
      <c r="I67" s="85"/>
      <c r="J67" s="85"/>
      <c r="K67" s="85"/>
      <c r="L67" s="85"/>
      <c r="M67" s="85"/>
      <c r="N67" s="85"/>
      <c r="O67" s="85"/>
      <c r="P67" s="85"/>
      <c r="Q67" s="85"/>
      <c r="R67" s="85"/>
      <c r="S67" s="85"/>
      <c r="T67" s="50"/>
    </row>
    <row r="68" spans="1:29" ht="16" customHeight="1" x14ac:dyDescent="0.25">
      <c r="A68" s="103" t="s">
        <v>18</v>
      </c>
      <c r="B68" s="104"/>
      <c r="C68" s="104"/>
      <c r="D68" s="104"/>
      <c r="E68" s="104"/>
      <c r="F68" s="104"/>
      <c r="G68" s="104"/>
      <c r="H68" s="105"/>
      <c r="I68" s="106"/>
      <c r="J68" s="106"/>
      <c r="K68" s="106"/>
      <c r="L68" s="106"/>
      <c r="M68" s="106"/>
      <c r="N68" s="106"/>
      <c r="O68" s="106"/>
      <c r="P68" s="106"/>
      <c r="Q68" s="106"/>
      <c r="R68" s="106"/>
      <c r="S68" s="106"/>
      <c r="T68" s="48"/>
    </row>
    <row r="69" spans="1:29" ht="19" customHeight="1" x14ac:dyDescent="0.25">
      <c r="A69" s="107" t="s">
        <v>38</v>
      </c>
      <c r="B69" s="104"/>
      <c r="C69" s="104"/>
      <c r="D69" s="104"/>
      <c r="E69" s="104"/>
      <c r="F69" s="104"/>
      <c r="G69" s="104"/>
      <c r="H69" s="104"/>
      <c r="I69" s="104"/>
      <c r="J69" s="104"/>
      <c r="K69" s="104"/>
      <c r="L69" s="104"/>
      <c r="M69" s="104"/>
      <c r="N69" s="104"/>
      <c r="O69" s="104"/>
      <c r="P69" s="104"/>
      <c r="Q69" s="104"/>
      <c r="R69" s="104"/>
      <c r="S69" s="104"/>
      <c r="T69" s="8">
        <f>+T66-SUM(T67:T68)</f>
        <v>0</v>
      </c>
    </row>
    <row r="70" spans="1:29" ht="10.75" customHeight="1" x14ac:dyDescent="0.25">
      <c r="A70" s="108"/>
      <c r="B70" s="109"/>
      <c r="C70" s="109"/>
      <c r="D70" s="109"/>
      <c r="E70" s="109"/>
      <c r="F70" s="109"/>
      <c r="G70" s="109"/>
      <c r="H70" s="109"/>
      <c r="I70" s="109"/>
      <c r="J70" s="109"/>
      <c r="K70" s="109"/>
      <c r="L70" s="109"/>
      <c r="M70" s="109"/>
      <c r="N70" s="110"/>
      <c r="O70" s="110"/>
      <c r="P70" s="110"/>
      <c r="Q70" s="110"/>
      <c r="R70" s="110"/>
      <c r="S70" s="110"/>
      <c r="T70" s="110"/>
    </row>
    <row r="71" spans="1:29" s="47" customFormat="1" ht="15.75" customHeight="1" x14ac:dyDescent="0.25">
      <c r="A71" s="40"/>
      <c r="B71" s="111" t="s">
        <v>53</v>
      </c>
      <c r="C71" s="111"/>
      <c r="D71" s="40"/>
      <c r="E71" s="112" t="s">
        <v>34</v>
      </c>
      <c r="F71" s="113"/>
      <c r="G71" s="113"/>
      <c r="H71" s="113"/>
      <c r="I71" s="113"/>
      <c r="J71" s="114"/>
      <c r="K71" s="44"/>
      <c r="L71" s="95" t="s">
        <v>74</v>
      </c>
      <c r="M71" s="95"/>
      <c r="N71" s="95"/>
      <c r="O71" s="95"/>
      <c r="P71" s="95"/>
      <c r="Q71" s="95"/>
      <c r="R71" s="95"/>
      <c r="S71" s="95"/>
      <c r="T71" s="95"/>
      <c r="U71" s="51"/>
      <c r="V71" s="51"/>
      <c r="W71" s="51"/>
      <c r="X71" s="51"/>
      <c r="Y71" s="51"/>
      <c r="Z71" s="51"/>
      <c r="AA71" s="51"/>
      <c r="AB71" s="51"/>
      <c r="AC71" s="67"/>
    </row>
    <row r="72" spans="1:29" s="47" customFormat="1" ht="15.75" customHeight="1" x14ac:dyDescent="0.25">
      <c r="A72" s="86" t="s">
        <v>72</v>
      </c>
      <c r="B72" s="86"/>
      <c r="C72" s="86"/>
      <c r="D72" s="86"/>
      <c r="E72" s="86"/>
      <c r="F72" s="87"/>
      <c r="G72" s="88"/>
      <c r="H72" s="88"/>
      <c r="I72" s="88"/>
      <c r="J72" s="89"/>
      <c r="K72" s="44"/>
      <c r="L72" s="46"/>
      <c r="M72" s="90" t="s">
        <v>73</v>
      </c>
      <c r="N72" s="91"/>
      <c r="O72" s="92"/>
      <c r="P72" s="93"/>
      <c r="Q72" s="94"/>
      <c r="R72" s="95" t="s">
        <v>75</v>
      </c>
      <c r="S72" s="95"/>
      <c r="T72" s="95"/>
      <c r="U72" s="51"/>
      <c r="V72" s="51"/>
      <c r="W72" s="51"/>
      <c r="X72" s="51"/>
      <c r="Y72" s="51"/>
      <c r="Z72" s="51"/>
      <c r="AA72" s="51"/>
      <c r="AB72" s="51"/>
      <c r="AC72" s="67"/>
    </row>
    <row r="73" spans="1:29" x14ac:dyDescent="0.25">
      <c r="A73" s="96" t="s">
        <v>22</v>
      </c>
      <c r="B73" s="97"/>
      <c r="C73" s="97"/>
      <c r="D73" s="98"/>
      <c r="E73" s="96" t="s">
        <v>40</v>
      </c>
      <c r="F73" s="99"/>
      <c r="G73" s="99"/>
      <c r="H73" s="99"/>
      <c r="I73" s="99"/>
      <c r="J73" s="100"/>
      <c r="K73" s="45"/>
      <c r="L73" s="101" t="s">
        <v>12</v>
      </c>
      <c r="M73" s="102"/>
      <c r="N73" s="102"/>
      <c r="O73" s="102"/>
      <c r="P73" s="102"/>
      <c r="Q73" s="102"/>
      <c r="R73" s="102"/>
      <c r="S73" s="102"/>
      <c r="T73" s="102"/>
    </row>
    <row r="74" spans="1:29" ht="29.25" customHeight="1" x14ac:dyDescent="0.25">
      <c r="A74" s="79"/>
      <c r="B74" s="80"/>
      <c r="C74" s="80"/>
      <c r="D74" s="80"/>
      <c r="E74" s="81"/>
      <c r="F74" s="82"/>
      <c r="G74" s="82"/>
      <c r="H74" s="82"/>
      <c r="I74" s="82"/>
      <c r="J74" s="83"/>
      <c r="K74" s="45"/>
      <c r="L74" s="84"/>
      <c r="M74" s="85"/>
      <c r="N74" s="85"/>
      <c r="O74" s="85"/>
      <c r="P74" s="85"/>
      <c r="Q74" s="85"/>
      <c r="R74" s="85"/>
      <c r="S74" s="85"/>
      <c r="T74" s="85"/>
    </row>
    <row r="75" spans="1:29" ht="29.25" customHeight="1" x14ac:dyDescent="0.25">
      <c r="A75" s="41"/>
      <c r="B75" s="42"/>
      <c r="C75" s="42"/>
      <c r="D75" s="42"/>
      <c r="E75" s="43"/>
      <c r="F75" s="43"/>
      <c r="G75" s="43"/>
      <c r="H75" s="43"/>
      <c r="I75" s="43"/>
      <c r="J75" s="43"/>
      <c r="K75" s="43"/>
      <c r="L75" s="43"/>
      <c r="M75" s="43"/>
      <c r="N75" s="43"/>
      <c r="O75" s="43"/>
      <c r="P75" s="43"/>
      <c r="Q75" s="43"/>
      <c r="R75" s="43"/>
      <c r="S75" s="43"/>
      <c r="T75" s="43"/>
    </row>
  </sheetData>
  <sheetProtection formatCells="0" formatColumns="0" formatRows="0" insertColumns="0" insertRows="0" insertHyperlinks="0" deleteColumns="0" deleteRows="0" sort="0" autoFilter="0" pivotTables="0"/>
  <mergeCells count="258">
    <mergeCell ref="A1:Q1"/>
    <mergeCell ref="S1:T1"/>
    <mergeCell ref="A2:T2"/>
    <mergeCell ref="A3:T3"/>
    <mergeCell ref="A4:B4"/>
    <mergeCell ref="C4:J4"/>
    <mergeCell ref="K4:L4"/>
    <mergeCell ref="M4:P4"/>
    <mergeCell ref="R4:S4"/>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2:B12"/>
    <mergeCell ref="C12:D12"/>
    <mergeCell ref="E12:G12"/>
    <mergeCell ref="H12:J12"/>
    <mergeCell ref="L12:N12"/>
    <mergeCell ref="O12:Q12"/>
    <mergeCell ref="A9:T9"/>
    <mergeCell ref="A10:T10"/>
    <mergeCell ref="A11:B11"/>
    <mergeCell ref="C11:D11"/>
    <mergeCell ref="E11:G11"/>
    <mergeCell ref="H11:J11"/>
    <mergeCell ref="L11:N11"/>
    <mergeCell ref="O11:Q11"/>
    <mergeCell ref="R11:S12"/>
    <mergeCell ref="T11:T12"/>
    <mergeCell ref="R13:S13"/>
    <mergeCell ref="A14:B14"/>
    <mergeCell ref="C14:D14"/>
    <mergeCell ref="E14:G14"/>
    <mergeCell ref="H14:J14"/>
    <mergeCell ref="L14:N14"/>
    <mergeCell ref="O14:Q14"/>
    <mergeCell ref="R14:S14"/>
    <mergeCell ref="A13:B13"/>
    <mergeCell ref="C13:D13"/>
    <mergeCell ref="E13:G13"/>
    <mergeCell ref="H13:J13"/>
    <mergeCell ref="L13:N13"/>
    <mergeCell ref="O13:Q13"/>
    <mergeCell ref="R15:S15"/>
    <mergeCell ref="A16:B16"/>
    <mergeCell ref="C16:D16"/>
    <mergeCell ref="E16:G16"/>
    <mergeCell ref="H16:J16"/>
    <mergeCell ref="L16:N16"/>
    <mergeCell ref="O16:Q16"/>
    <mergeCell ref="R16:S16"/>
    <mergeCell ref="A15:B15"/>
    <mergeCell ref="C15:D15"/>
    <mergeCell ref="E15:G15"/>
    <mergeCell ref="H15:J15"/>
    <mergeCell ref="L15:N15"/>
    <mergeCell ref="O15:Q15"/>
    <mergeCell ref="R17:S17"/>
    <mergeCell ref="A18:B18"/>
    <mergeCell ref="C18:D18"/>
    <mergeCell ref="E18:G18"/>
    <mergeCell ref="H18:J18"/>
    <mergeCell ref="L18:N18"/>
    <mergeCell ref="O18:Q18"/>
    <mergeCell ref="R18:S18"/>
    <mergeCell ref="A17:B17"/>
    <mergeCell ref="C17:D17"/>
    <mergeCell ref="E17:G17"/>
    <mergeCell ref="H17:J17"/>
    <mergeCell ref="L17:N17"/>
    <mergeCell ref="O17:Q17"/>
    <mergeCell ref="R19:S19"/>
    <mergeCell ref="A20:B20"/>
    <mergeCell ref="C20:D20"/>
    <mergeCell ref="E20:G20"/>
    <mergeCell ref="H20:J20"/>
    <mergeCell ref="L20:N20"/>
    <mergeCell ref="O20:Q20"/>
    <mergeCell ref="R20:S20"/>
    <mergeCell ref="A19:B19"/>
    <mergeCell ref="C19:D19"/>
    <mergeCell ref="E19:G19"/>
    <mergeCell ref="H19:J19"/>
    <mergeCell ref="L19:N19"/>
    <mergeCell ref="O19:Q19"/>
    <mergeCell ref="R21:S21"/>
    <mergeCell ref="A22:B22"/>
    <mergeCell ref="C22:D22"/>
    <mergeCell ref="E22:G22"/>
    <mergeCell ref="H22:J22"/>
    <mergeCell ref="L22:N22"/>
    <mergeCell ref="O22:Q22"/>
    <mergeCell ref="R22:S22"/>
    <mergeCell ref="A21:B21"/>
    <mergeCell ref="C21:D21"/>
    <mergeCell ref="E21:G21"/>
    <mergeCell ref="H21:J21"/>
    <mergeCell ref="L21:N21"/>
    <mergeCell ref="O21:Q21"/>
    <mergeCell ref="R23:S23"/>
    <mergeCell ref="A24:B24"/>
    <mergeCell ref="C24:D24"/>
    <mergeCell ref="E24:G24"/>
    <mergeCell ref="H24:J24"/>
    <mergeCell ref="L24:N24"/>
    <mergeCell ref="O24:Q24"/>
    <mergeCell ref="R24:S24"/>
    <mergeCell ref="A23:B23"/>
    <mergeCell ref="C23:D23"/>
    <mergeCell ref="E23:G23"/>
    <mergeCell ref="H23:J23"/>
    <mergeCell ref="L23:N23"/>
    <mergeCell ref="O23:Q23"/>
    <mergeCell ref="A27:T27"/>
    <mergeCell ref="A28:N28"/>
    <mergeCell ref="O28:Q28"/>
    <mergeCell ref="R28:S28"/>
    <mergeCell ref="A29:N29"/>
    <mergeCell ref="O29:Q29"/>
    <mergeCell ref="R29:S29"/>
    <mergeCell ref="A25:K25"/>
    <mergeCell ref="L25:N25"/>
    <mergeCell ref="O25:Q25"/>
    <mergeCell ref="R25:S25"/>
    <mergeCell ref="A26:K26"/>
    <mergeCell ref="L26:N26"/>
    <mergeCell ref="O26:Q26"/>
    <mergeCell ref="R26:T26"/>
    <mergeCell ref="A32:C32"/>
    <mergeCell ref="D32:G32"/>
    <mergeCell ref="H32:N32"/>
    <mergeCell ref="O32:Q32"/>
    <mergeCell ref="R32:S32"/>
    <mergeCell ref="A33:T33"/>
    <mergeCell ref="A30:N30"/>
    <mergeCell ref="O30:Q30"/>
    <mergeCell ref="R30:S30"/>
    <mergeCell ref="A31:C31"/>
    <mergeCell ref="D31:G31"/>
    <mergeCell ref="H31:N31"/>
    <mergeCell ref="O31:Q31"/>
    <mergeCell ref="R31:S31"/>
    <mergeCell ref="A36:J36"/>
    <mergeCell ref="P36:Q36"/>
    <mergeCell ref="A37:J37"/>
    <mergeCell ref="P37:Q37"/>
    <mergeCell ref="A38:T38"/>
    <mergeCell ref="A39:T39"/>
    <mergeCell ref="A34:J35"/>
    <mergeCell ref="K34:K35"/>
    <mergeCell ref="L34:L35"/>
    <mergeCell ref="M34:S34"/>
    <mergeCell ref="T34:T35"/>
    <mergeCell ref="M35:N35"/>
    <mergeCell ref="O35:Q35"/>
    <mergeCell ref="R35:S35"/>
    <mergeCell ref="A40:T40"/>
    <mergeCell ref="A41:J41"/>
    <mergeCell ref="K41:L41"/>
    <mergeCell ref="M41:Q41"/>
    <mergeCell ref="R41:S42"/>
    <mergeCell ref="T41:T42"/>
    <mergeCell ref="A42:J42"/>
    <mergeCell ref="K42:L42"/>
    <mergeCell ref="M42:N42"/>
    <mergeCell ref="P42:Q42"/>
    <mergeCell ref="A43:J43"/>
    <mergeCell ref="K43:L43"/>
    <mergeCell ref="M43:N43"/>
    <mergeCell ref="P43:Q43"/>
    <mergeCell ref="R43:S43"/>
    <mergeCell ref="A44:J44"/>
    <mergeCell ref="K44:L44"/>
    <mergeCell ref="M44:N44"/>
    <mergeCell ref="P44:Q44"/>
    <mergeCell ref="R44:S44"/>
    <mergeCell ref="A45:J45"/>
    <mergeCell ref="K45:L45"/>
    <mergeCell ref="M45:N45"/>
    <mergeCell ref="P45:Q45"/>
    <mergeCell ref="R45:S45"/>
    <mergeCell ref="A46:J46"/>
    <mergeCell ref="K46:L46"/>
    <mergeCell ref="M46:N46"/>
    <mergeCell ref="P46:Q46"/>
    <mergeCell ref="R46:S46"/>
    <mergeCell ref="A47:T47"/>
    <mergeCell ref="A48:H49"/>
    <mergeCell ref="I48:J48"/>
    <mergeCell ref="M48:S48"/>
    <mergeCell ref="T48:T49"/>
    <mergeCell ref="I49:J49"/>
    <mergeCell ref="M49:N49"/>
    <mergeCell ref="O49:Q49"/>
    <mergeCell ref="R49:S49"/>
    <mergeCell ref="A54:T54"/>
    <mergeCell ref="A55:T55"/>
    <mergeCell ref="A56:T56"/>
    <mergeCell ref="A57:N57"/>
    <mergeCell ref="O57:Q57"/>
    <mergeCell ref="R57:S57"/>
    <mergeCell ref="A50:A53"/>
    <mergeCell ref="B50:D53"/>
    <mergeCell ref="E50:J50"/>
    <mergeCell ref="P50:Q50"/>
    <mergeCell ref="E51:J51"/>
    <mergeCell ref="P51:Q51"/>
    <mergeCell ref="E52:J52"/>
    <mergeCell ref="P52:Q52"/>
    <mergeCell ref="E53:J53"/>
    <mergeCell ref="P53:Q53"/>
    <mergeCell ref="A61:Q61"/>
    <mergeCell ref="R61:S61"/>
    <mergeCell ref="A62:Q62"/>
    <mergeCell ref="R62:S62"/>
    <mergeCell ref="A63:Q63"/>
    <mergeCell ref="R63:S63"/>
    <mergeCell ref="A58:N58"/>
    <mergeCell ref="O58:Q58"/>
    <mergeCell ref="R58:S58"/>
    <mergeCell ref="A59:T59"/>
    <mergeCell ref="A60:Q60"/>
    <mergeCell ref="R60:S60"/>
    <mergeCell ref="A68:G68"/>
    <mergeCell ref="H68:S68"/>
    <mergeCell ref="A69:S69"/>
    <mergeCell ref="A70:T70"/>
    <mergeCell ref="B71:C71"/>
    <mergeCell ref="E71:J71"/>
    <mergeCell ref="L71:T71"/>
    <mergeCell ref="A64:Q64"/>
    <mergeCell ref="R64:S64"/>
    <mergeCell ref="A65:T65"/>
    <mergeCell ref="A66:S66"/>
    <mergeCell ref="A67:G67"/>
    <mergeCell ref="H67:S67"/>
    <mergeCell ref="A74:D74"/>
    <mergeCell ref="E74:J74"/>
    <mergeCell ref="L74:T74"/>
    <mergeCell ref="A72:E72"/>
    <mergeCell ref="F72:J72"/>
    <mergeCell ref="M72:O72"/>
    <mergeCell ref="P72:Q72"/>
    <mergeCell ref="R72:T72"/>
    <mergeCell ref="A73:D73"/>
    <mergeCell ref="E73:J73"/>
    <mergeCell ref="L73:T73"/>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A28"/>
  <sheetViews>
    <sheetView showGridLines="0" workbookViewId="0"/>
  </sheetViews>
  <sheetFormatPr baseColWidth="10" defaultRowHeight="12.5" x14ac:dyDescent="0.25"/>
  <sheetData>
    <row r="2" spans="1:1" s="2" customFormat="1" ht="14" x14ac:dyDescent="0.3">
      <c r="A2" s="1" t="s">
        <v>60</v>
      </c>
    </row>
    <row r="3" spans="1:1" s="2" customFormat="1" ht="14" x14ac:dyDescent="0.3"/>
    <row r="4" spans="1:1" s="2" customFormat="1" ht="14" x14ac:dyDescent="0.3">
      <c r="A4" s="3"/>
    </row>
    <row r="5" spans="1:1" s="2" customFormat="1" ht="14" x14ac:dyDescent="0.3">
      <c r="A5" s="4"/>
    </row>
    <row r="6" spans="1:1" s="2" customFormat="1" ht="14" x14ac:dyDescent="0.3">
      <c r="A6" s="4"/>
    </row>
    <row r="7" spans="1:1" s="2" customFormat="1" ht="14" x14ac:dyDescent="0.3"/>
    <row r="8" spans="1:1" s="2" customFormat="1" ht="14" x14ac:dyDescent="0.3"/>
    <row r="9" spans="1:1" s="2" customFormat="1" ht="14" x14ac:dyDescent="0.3"/>
    <row r="10" spans="1:1" s="2" customFormat="1" ht="14" x14ac:dyDescent="0.3"/>
    <row r="11" spans="1:1" s="2" customFormat="1" ht="14" x14ac:dyDescent="0.3"/>
    <row r="12" spans="1:1" s="2" customFormat="1" ht="14" x14ac:dyDescent="0.3"/>
    <row r="13" spans="1:1" s="2" customFormat="1" ht="14" x14ac:dyDescent="0.3"/>
    <row r="14" spans="1:1" s="2" customFormat="1" ht="14" x14ac:dyDescent="0.3"/>
    <row r="15" spans="1:1" s="2" customFormat="1" ht="14" x14ac:dyDescent="0.3"/>
    <row r="16" spans="1:1" s="2" customFormat="1" ht="14" x14ac:dyDescent="0.3"/>
    <row r="17" s="2" customFormat="1" ht="14" x14ac:dyDescent="0.3"/>
    <row r="18" s="2" customFormat="1" ht="14" x14ac:dyDescent="0.3"/>
    <row r="19" s="2" customFormat="1" ht="14" x14ac:dyDescent="0.3"/>
    <row r="20" s="2" customFormat="1" ht="14" x14ac:dyDescent="0.3"/>
    <row r="21" s="2" customFormat="1" ht="14" x14ac:dyDescent="0.3"/>
    <row r="22" s="2" customFormat="1" ht="14" x14ac:dyDescent="0.3"/>
    <row r="23" s="2" customFormat="1" ht="14" x14ac:dyDescent="0.3"/>
    <row r="24" s="2" customFormat="1" ht="14" x14ac:dyDescent="0.3"/>
    <row r="25" s="2" customFormat="1" ht="14" x14ac:dyDescent="0.3"/>
    <row r="26" s="2" customFormat="1" ht="14" x14ac:dyDescent="0.3"/>
    <row r="27" s="2" customFormat="1" ht="14" x14ac:dyDescent="0.3"/>
    <row r="28" s="2" customFormat="1" ht="14" x14ac:dyDescent="0.3"/>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BC61B55CA2FF4CA93BD3F53412C0E7" ma:contentTypeVersion="12" ma:contentTypeDescription="Opprett et nytt dokument." ma:contentTypeScope="" ma:versionID="ddd6eddc56d4305198f668d1186777a1">
  <xsd:schema xmlns:xsd="http://www.w3.org/2001/XMLSchema" xmlns:xs="http://www.w3.org/2001/XMLSchema" xmlns:p="http://schemas.microsoft.com/office/2006/metadata/properties" xmlns:ns2="3dd08967-8a69-4cae-a666-5d43696c6828" xmlns:ns3="9c2ec9da-2a2f-4ba0-9c93-fcd5d9fe0a8e" targetNamespace="http://schemas.microsoft.com/office/2006/metadata/properties" ma:root="true" ma:fieldsID="56c41e3c07123d2d90be2e7e919d5362" ns2:_="" ns3:_="">
    <xsd:import namespace="3dd08967-8a69-4cae-a666-5d43696c6828"/>
    <xsd:import namespace="9c2ec9da-2a2f-4ba0-9c93-fcd5d9fe0a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08967-8a69-4cae-a666-5d43696c68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2ec9da-2a2f-4ba0-9c93-fcd5d9fe0a8e"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06DF64-1013-47A0-B003-0FFDAEEE928C}"/>
</file>

<file path=customXml/itemProps2.xml><?xml version="1.0" encoding="utf-8"?>
<ds:datastoreItem xmlns:ds="http://schemas.openxmlformats.org/officeDocument/2006/customXml" ds:itemID="{43513C95-2E52-4C01-B301-11A6971A1040}"/>
</file>

<file path=customXml/itemProps3.xml><?xml version="1.0" encoding="utf-8"?>
<ds:datastoreItem xmlns:ds="http://schemas.openxmlformats.org/officeDocument/2006/customXml" ds:itemID="{BDA07427-E794-4881-9103-CAD6F9BBCF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2020</vt:lpstr>
      <vt:lpstr>Info</vt:lpstr>
      <vt:lpstr>'2020'!KundeNavn</vt:lpstr>
      <vt:lpstr>'2020'!Utskriftsområde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Eli Kjønsberg</cp:lastModifiedBy>
  <cp:lastPrinted>2018-12-04T12:51:39Z</cp:lastPrinted>
  <dcterms:created xsi:type="dcterms:W3CDTF">2010-12-10T08:56:00Z</dcterms:created>
  <dcterms:modified xsi:type="dcterms:W3CDTF">2020-09-15T12:20:39Z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0x010100D0BC61B55CA2FF4CA93BD3F53412C0E7</vt:lpwstr>
  </property>
</Properties>
</file>